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9320" windowHeight="7995" activeTab="4"/>
  </bookViews>
  <sheets>
    <sheet name="Индикативна Фин.Т." sheetId="1" r:id="rId1"/>
    <sheet name="Матрица Индикатори" sheetId="2" r:id="rId2"/>
    <sheet name="ПрограмаРеализация" sheetId="3" r:id="rId3"/>
    <sheet name="ИПГВР" sheetId="4" r:id="rId4"/>
    <sheet name="ИПГВР-ТП" sheetId="5" r:id="rId5"/>
  </sheets>
  <definedNames>
    <definedName name="_xlnm.Print_Titles" localSheetId="0">'Индикативна Фин.Т.'!$1:$5</definedName>
    <definedName name="_xlnm.Print_Titles" localSheetId="1">'Матрица Индикатори'!$1:$4</definedName>
    <definedName name="_xlnm.Print_Titles" localSheetId="2">ПрограмаРеализация!$1:$4</definedName>
  </definedNames>
  <calcPr calcId="124519"/>
</workbook>
</file>

<file path=xl/calcChain.xml><?xml version="1.0" encoding="utf-8"?>
<calcChain xmlns="http://schemas.openxmlformats.org/spreadsheetml/2006/main">
  <c r="L198" i="3"/>
  <c r="K198"/>
  <c r="K197"/>
  <c r="J197"/>
  <c r="D172"/>
  <c r="J196"/>
  <c r="I196"/>
  <c r="J194"/>
  <c r="I194"/>
  <c r="K195"/>
  <c r="J195"/>
  <c r="K65"/>
  <c r="K63" s="1"/>
  <c r="J65"/>
  <c r="J63" s="1"/>
  <c r="J163"/>
  <c r="I163"/>
  <c r="N159"/>
  <c r="N155" s="1"/>
  <c r="M159"/>
  <c r="M155" s="1"/>
  <c r="M154" s="1"/>
  <c r="M153" s="1"/>
  <c r="L159"/>
  <c r="K159"/>
  <c r="N160"/>
  <c r="K160"/>
  <c r="M160"/>
  <c r="L160"/>
  <c r="D155"/>
  <c r="M73"/>
  <c r="L73"/>
  <c r="K73"/>
  <c r="J73"/>
  <c r="I73"/>
  <c r="D47"/>
  <c r="K50"/>
  <c r="L50"/>
  <c r="L47" s="1"/>
  <c r="K54"/>
  <c r="K53" s="1"/>
  <c r="J54"/>
  <c r="N53"/>
  <c r="M53"/>
  <c r="L53"/>
  <c r="J53"/>
  <c r="I53"/>
  <c r="H53"/>
  <c r="F53"/>
  <c r="D53"/>
  <c r="K49"/>
  <c r="K47" s="1"/>
  <c r="J49"/>
  <c r="J48"/>
  <c r="K38"/>
  <c r="L23"/>
  <c r="L20" s="1"/>
  <c r="K23"/>
  <c r="K20" s="1"/>
  <c r="I28"/>
  <c r="A96" i="2"/>
  <c r="A95"/>
  <c r="A94"/>
  <c r="A93"/>
  <c r="A92"/>
  <c r="A91"/>
  <c r="A90"/>
  <c r="A89"/>
  <c r="A88"/>
  <c r="A87"/>
  <c r="A86"/>
  <c r="A85"/>
  <c r="A84"/>
  <c r="A83"/>
  <c r="A82"/>
  <c r="A81"/>
  <c r="A80"/>
  <c r="A79"/>
  <c r="A78"/>
  <c r="A77"/>
  <c r="A76"/>
  <c r="A75"/>
  <c r="A74"/>
  <c r="A73"/>
  <c r="A72"/>
  <c r="A71"/>
  <c r="A70"/>
  <c r="A69"/>
  <c r="A68"/>
  <c r="A67"/>
  <c r="A66"/>
  <c r="A65"/>
  <c r="A64"/>
  <c r="A63"/>
  <c r="A62"/>
  <c r="A61"/>
  <c r="A60"/>
  <c r="A59"/>
  <c r="A58"/>
  <c r="A57"/>
  <c r="A56"/>
  <c r="A55"/>
  <c r="A54"/>
  <c r="A53"/>
  <c r="A52"/>
  <c r="A51"/>
  <c r="A50"/>
  <c r="A49"/>
  <c r="A48"/>
  <c r="A47"/>
  <c r="A46"/>
  <c r="A45"/>
  <c r="A44"/>
  <c r="A43"/>
  <c r="A42"/>
  <c r="A41"/>
  <c r="A40"/>
  <c r="A39"/>
  <c r="A38"/>
  <c r="A37"/>
  <c r="A36"/>
  <c r="A35"/>
  <c r="A34"/>
  <c r="A33"/>
  <c r="A32"/>
  <c r="A31"/>
  <c r="A30"/>
  <c r="A29"/>
  <c r="A28"/>
  <c r="A27"/>
  <c r="A26"/>
  <c r="A25"/>
  <c r="A24"/>
  <c r="A23"/>
  <c r="A22"/>
  <c r="A21"/>
  <c r="A20"/>
  <c r="A19"/>
  <c r="A18"/>
  <c r="A17"/>
  <c r="A16"/>
  <c r="A15"/>
  <c r="A14"/>
  <c r="A13"/>
  <c r="A12"/>
  <c r="A11"/>
  <c r="A10"/>
  <c r="A9"/>
  <c r="A8"/>
  <c r="A7"/>
  <c r="A6"/>
  <c r="A5"/>
  <c r="A36" i="1"/>
  <c r="A35"/>
  <c r="A27"/>
  <c r="A26"/>
  <c r="A25"/>
  <c r="A24"/>
  <c r="A23"/>
  <c r="A22"/>
  <c r="A21"/>
  <c r="A20"/>
  <c r="A19"/>
  <c r="A18"/>
  <c r="A17"/>
  <c r="A16"/>
  <c r="A15"/>
  <c r="A14"/>
  <c r="A13"/>
  <c r="A12"/>
  <c r="A11"/>
  <c r="A10"/>
  <c r="A9"/>
  <c r="A8"/>
  <c r="A7"/>
  <c r="B6"/>
  <c r="L220" i="3"/>
  <c r="K220"/>
  <c r="J219"/>
  <c r="I219"/>
  <c r="H218"/>
  <c r="I218"/>
  <c r="J218"/>
  <c r="K218"/>
  <c r="L218"/>
  <c r="M218"/>
  <c r="N218"/>
  <c r="J217"/>
  <c r="J216" s="1"/>
  <c r="I217"/>
  <c r="I216" s="1"/>
  <c r="F216"/>
  <c r="H216"/>
  <c r="H215" s="1"/>
  <c r="H214" s="1"/>
  <c r="K216"/>
  <c r="K215" s="1"/>
  <c r="K214" s="1"/>
  <c r="L216"/>
  <c r="M216"/>
  <c r="M215" s="1"/>
  <c r="M214" s="1"/>
  <c r="N216"/>
  <c r="N215" s="1"/>
  <c r="N214" s="1"/>
  <c r="F215"/>
  <c r="F214" s="1"/>
  <c r="L215"/>
  <c r="L214" s="1"/>
  <c r="K213"/>
  <c r="K211" s="1"/>
  <c r="K210" s="1"/>
  <c r="K209" s="1"/>
  <c r="J213"/>
  <c r="J212"/>
  <c r="I212"/>
  <c r="I211" s="1"/>
  <c r="I210" s="1"/>
  <c r="I209" s="1"/>
  <c r="F211"/>
  <c r="F210" s="1"/>
  <c r="F209" s="1"/>
  <c r="H211"/>
  <c r="J211"/>
  <c r="J210" s="1"/>
  <c r="J209" s="1"/>
  <c r="L211"/>
  <c r="M211"/>
  <c r="N211"/>
  <c r="H210"/>
  <c r="H209" s="1"/>
  <c r="L210"/>
  <c r="M210"/>
  <c r="M209" s="1"/>
  <c r="N210"/>
  <c r="L209"/>
  <c r="N209"/>
  <c r="K208"/>
  <c r="J208"/>
  <c r="J207" s="1"/>
  <c r="J206" s="1"/>
  <c r="J205" s="1"/>
  <c r="H207"/>
  <c r="H206" s="1"/>
  <c r="H205" s="1"/>
  <c r="I207"/>
  <c r="I206" s="1"/>
  <c r="I205" s="1"/>
  <c r="K207"/>
  <c r="K206" s="1"/>
  <c r="K205" s="1"/>
  <c r="L207"/>
  <c r="L206" s="1"/>
  <c r="L205" s="1"/>
  <c r="M207"/>
  <c r="M206" s="1"/>
  <c r="M205" s="1"/>
  <c r="N207"/>
  <c r="N206" s="1"/>
  <c r="N205" s="1"/>
  <c r="F206"/>
  <c r="L202"/>
  <c r="L200" s="1"/>
  <c r="K202"/>
  <c r="J202"/>
  <c r="J201"/>
  <c r="F200"/>
  <c r="H200"/>
  <c r="I200"/>
  <c r="K200"/>
  <c r="M200"/>
  <c r="N200"/>
  <c r="K199"/>
  <c r="J199"/>
  <c r="L193"/>
  <c r="L192" s="1"/>
  <c r="L191" s="1"/>
  <c r="K193"/>
  <c r="H193"/>
  <c r="I193"/>
  <c r="M193"/>
  <c r="N193"/>
  <c r="M192"/>
  <c r="M191" s="1"/>
  <c r="K190"/>
  <c r="J190"/>
  <c r="F189"/>
  <c r="H189"/>
  <c r="I189"/>
  <c r="J189"/>
  <c r="K189"/>
  <c r="L189"/>
  <c r="M189"/>
  <c r="N189"/>
  <c r="N188"/>
  <c r="N187" s="1"/>
  <c r="M188"/>
  <c r="M187" s="1"/>
  <c r="F187"/>
  <c r="H187"/>
  <c r="I187"/>
  <c r="J187"/>
  <c r="K187"/>
  <c r="L187"/>
  <c r="L186"/>
  <c r="L185" s="1"/>
  <c r="L184" s="1"/>
  <c r="K186"/>
  <c r="K185" s="1"/>
  <c r="K184" s="1"/>
  <c r="F185"/>
  <c r="H185"/>
  <c r="I185"/>
  <c r="I184" s="1"/>
  <c r="J185"/>
  <c r="M185"/>
  <c r="M184" s="1"/>
  <c r="N185"/>
  <c r="F184"/>
  <c r="K183"/>
  <c r="K181" s="1"/>
  <c r="K180" s="1"/>
  <c r="J183"/>
  <c r="J182"/>
  <c r="D181"/>
  <c r="F181"/>
  <c r="F180" s="1"/>
  <c r="H181"/>
  <c r="I181"/>
  <c r="I180" s="1"/>
  <c r="L181"/>
  <c r="L180" s="1"/>
  <c r="M181"/>
  <c r="M180" s="1"/>
  <c r="N181"/>
  <c r="N180" s="1"/>
  <c r="H180"/>
  <c r="F172"/>
  <c r="H172"/>
  <c r="K172"/>
  <c r="L172"/>
  <c r="M172"/>
  <c r="N172"/>
  <c r="F171"/>
  <c r="H171"/>
  <c r="K171"/>
  <c r="L171"/>
  <c r="M171"/>
  <c r="N171"/>
  <c r="J177"/>
  <c r="I176"/>
  <c r="I175"/>
  <c r="J174"/>
  <c r="I173"/>
  <c r="K170"/>
  <c r="I170"/>
  <c r="I169" s="1"/>
  <c r="I168" s="1"/>
  <c r="F169"/>
  <c r="H169"/>
  <c r="J169"/>
  <c r="K169"/>
  <c r="K168" s="1"/>
  <c r="L169"/>
  <c r="M169"/>
  <c r="N169"/>
  <c r="F168"/>
  <c r="H168"/>
  <c r="J168"/>
  <c r="L168"/>
  <c r="M168"/>
  <c r="N168"/>
  <c r="J167"/>
  <c r="J166" s="1"/>
  <c r="I167"/>
  <c r="I166" s="1"/>
  <c r="F166"/>
  <c r="H166"/>
  <c r="K166"/>
  <c r="L166"/>
  <c r="M166"/>
  <c r="N166"/>
  <c r="J165"/>
  <c r="J164" s="1"/>
  <c r="I165"/>
  <c r="I164" s="1"/>
  <c r="F164"/>
  <c r="H164"/>
  <c r="K164"/>
  <c r="L164"/>
  <c r="M164"/>
  <c r="N164"/>
  <c r="I162"/>
  <c r="I161" s="1"/>
  <c r="J162"/>
  <c r="J161" s="1"/>
  <c r="F161"/>
  <c r="H161"/>
  <c r="K161"/>
  <c r="L161"/>
  <c r="M161"/>
  <c r="N161"/>
  <c r="L158"/>
  <c r="L155" s="1"/>
  <c r="K158"/>
  <c r="K157"/>
  <c r="K155" s="1"/>
  <c r="J157"/>
  <c r="J155" s="1"/>
  <c r="I156"/>
  <c r="I155" s="1"/>
  <c r="F155"/>
  <c r="H155"/>
  <c r="J150"/>
  <c r="K149"/>
  <c r="K147" s="1"/>
  <c r="K146" s="1"/>
  <c r="K145" s="1"/>
  <c r="J149"/>
  <c r="J148"/>
  <c r="I148"/>
  <c r="I147" s="1"/>
  <c r="I146" s="1"/>
  <c r="I145" s="1"/>
  <c r="F147"/>
  <c r="F146" s="1"/>
  <c r="F145" s="1"/>
  <c r="H147"/>
  <c r="H146" s="1"/>
  <c r="H145" s="1"/>
  <c r="L147"/>
  <c r="L146" s="1"/>
  <c r="L145" s="1"/>
  <c r="M147"/>
  <c r="N147"/>
  <c r="N146" s="1"/>
  <c r="N145" s="1"/>
  <c r="M146"/>
  <c r="M145"/>
  <c r="M144"/>
  <c r="L144"/>
  <c r="K144"/>
  <c r="J144"/>
  <c r="I144"/>
  <c r="I143"/>
  <c r="K142"/>
  <c r="J142"/>
  <c r="I142"/>
  <c r="L141"/>
  <c r="L140" s="1"/>
  <c r="K141"/>
  <c r="J141"/>
  <c r="J140" s="1"/>
  <c r="I141"/>
  <c r="F140"/>
  <c r="H140"/>
  <c r="I140"/>
  <c r="K140"/>
  <c r="M140"/>
  <c r="N140"/>
  <c r="K139"/>
  <c r="J139"/>
  <c r="F138"/>
  <c r="H138"/>
  <c r="I138"/>
  <c r="J138"/>
  <c r="K138"/>
  <c r="K137" s="1"/>
  <c r="K136" s="1"/>
  <c r="L138"/>
  <c r="M138"/>
  <c r="M137" s="1"/>
  <c r="M136" s="1"/>
  <c r="N138"/>
  <c r="F137"/>
  <c r="F136" s="1"/>
  <c r="H137"/>
  <c r="I137"/>
  <c r="I136" s="1"/>
  <c r="N137"/>
  <c r="N136" s="1"/>
  <c r="H136"/>
  <c r="J135"/>
  <c r="J134" s="1"/>
  <c r="I135"/>
  <c r="I134" s="1"/>
  <c r="F134"/>
  <c r="H134"/>
  <c r="K134"/>
  <c r="L134"/>
  <c r="M134"/>
  <c r="N134"/>
  <c r="J133"/>
  <c r="I133"/>
  <c r="M132"/>
  <c r="L132"/>
  <c r="L131" s="1"/>
  <c r="K132"/>
  <c r="K131" s="1"/>
  <c r="J132"/>
  <c r="I132"/>
  <c r="F131"/>
  <c r="H131"/>
  <c r="M131"/>
  <c r="N131"/>
  <c r="L130"/>
  <c r="L129" s="1"/>
  <c r="K130"/>
  <c r="K129" s="1"/>
  <c r="F129"/>
  <c r="H129"/>
  <c r="I129"/>
  <c r="J129"/>
  <c r="M129"/>
  <c r="N129"/>
  <c r="J128"/>
  <c r="J127" s="1"/>
  <c r="I128"/>
  <c r="I127" s="1"/>
  <c r="H127"/>
  <c r="F127"/>
  <c r="K127"/>
  <c r="L127"/>
  <c r="M127"/>
  <c r="N127"/>
  <c r="K126"/>
  <c r="K125" s="1"/>
  <c r="F125"/>
  <c r="H125"/>
  <c r="I125"/>
  <c r="J125"/>
  <c r="L125"/>
  <c r="M125"/>
  <c r="N125"/>
  <c r="M124"/>
  <c r="M123" s="1"/>
  <c r="J122"/>
  <c r="I122"/>
  <c r="I121" s="1"/>
  <c r="I120" s="1"/>
  <c r="F121"/>
  <c r="F120" s="1"/>
  <c r="H121"/>
  <c r="J121"/>
  <c r="J120" s="1"/>
  <c r="K121"/>
  <c r="K120" s="1"/>
  <c r="L121"/>
  <c r="L120" s="1"/>
  <c r="M121"/>
  <c r="M120" s="1"/>
  <c r="N121"/>
  <c r="N120" s="1"/>
  <c r="H120"/>
  <c r="K119"/>
  <c r="J119"/>
  <c r="F118"/>
  <c r="H118"/>
  <c r="I118"/>
  <c r="J118"/>
  <c r="K118"/>
  <c r="L118"/>
  <c r="M118"/>
  <c r="N118"/>
  <c r="M117"/>
  <c r="M116" s="1"/>
  <c r="L117"/>
  <c r="L116" s="1"/>
  <c r="K117"/>
  <c r="K116" s="1"/>
  <c r="J117"/>
  <c r="I117"/>
  <c r="I116" s="1"/>
  <c r="F116"/>
  <c r="H116"/>
  <c r="J116"/>
  <c r="N116"/>
  <c r="L115"/>
  <c r="K115"/>
  <c r="J115"/>
  <c r="F114"/>
  <c r="H114"/>
  <c r="I114"/>
  <c r="J114"/>
  <c r="K114"/>
  <c r="L114"/>
  <c r="M114"/>
  <c r="N114"/>
  <c r="K113"/>
  <c r="J113"/>
  <c r="F112"/>
  <c r="H112"/>
  <c r="I112"/>
  <c r="J112"/>
  <c r="K112"/>
  <c r="L112"/>
  <c r="M112"/>
  <c r="N112"/>
  <c r="K111"/>
  <c r="J111"/>
  <c r="J110"/>
  <c r="I110"/>
  <c r="I109" s="1"/>
  <c r="F109"/>
  <c r="H109"/>
  <c r="K109"/>
  <c r="L109"/>
  <c r="M109"/>
  <c r="N109"/>
  <c r="L108"/>
  <c r="K108"/>
  <c r="L106"/>
  <c r="M106"/>
  <c r="N106"/>
  <c r="K107"/>
  <c r="K106" s="1"/>
  <c r="J107"/>
  <c r="J106" s="1"/>
  <c r="F106"/>
  <c r="H106"/>
  <c r="I106"/>
  <c r="K105"/>
  <c r="J105"/>
  <c r="F104"/>
  <c r="H104"/>
  <c r="I104"/>
  <c r="J104"/>
  <c r="K104"/>
  <c r="L104"/>
  <c r="M104"/>
  <c r="N104"/>
  <c r="F101"/>
  <c r="H101"/>
  <c r="L101"/>
  <c r="M101"/>
  <c r="N101"/>
  <c r="K103"/>
  <c r="K101" s="1"/>
  <c r="J103"/>
  <c r="J102"/>
  <c r="I102"/>
  <c r="I101" s="1"/>
  <c r="K100"/>
  <c r="J100"/>
  <c r="I100"/>
  <c r="H99"/>
  <c r="I99"/>
  <c r="J99"/>
  <c r="K99"/>
  <c r="L99"/>
  <c r="M99"/>
  <c r="N99"/>
  <c r="K98"/>
  <c r="K97" s="1"/>
  <c r="J98"/>
  <c r="I98"/>
  <c r="I97" s="1"/>
  <c r="F97"/>
  <c r="F96" s="1"/>
  <c r="H97"/>
  <c r="J97"/>
  <c r="L97"/>
  <c r="M97"/>
  <c r="N97"/>
  <c r="J95"/>
  <c r="I95"/>
  <c r="I93" s="1"/>
  <c r="M94"/>
  <c r="M93" s="1"/>
  <c r="L94"/>
  <c r="K94"/>
  <c r="K93" s="1"/>
  <c r="J94"/>
  <c r="F93"/>
  <c r="H93"/>
  <c r="L93"/>
  <c r="N93"/>
  <c r="L92"/>
  <c r="L91" s="1"/>
  <c r="K92"/>
  <c r="K91" s="1"/>
  <c r="I92"/>
  <c r="J92"/>
  <c r="I91"/>
  <c r="F91"/>
  <c r="H91"/>
  <c r="H90" s="1"/>
  <c r="J91"/>
  <c r="M91"/>
  <c r="N91"/>
  <c r="K88"/>
  <c r="K87" s="1"/>
  <c r="K86" s="1"/>
  <c r="J88"/>
  <c r="J87" s="1"/>
  <c r="J86" s="1"/>
  <c r="I88"/>
  <c r="I87" s="1"/>
  <c r="I86" s="1"/>
  <c r="F87"/>
  <c r="F86" s="1"/>
  <c r="H87"/>
  <c r="H86" s="1"/>
  <c r="L87"/>
  <c r="L86" s="1"/>
  <c r="M87"/>
  <c r="M86" s="1"/>
  <c r="N87"/>
  <c r="N86" s="1"/>
  <c r="K85"/>
  <c r="K83" s="1"/>
  <c r="J85"/>
  <c r="J84"/>
  <c r="I84"/>
  <c r="I83" s="1"/>
  <c r="F83"/>
  <c r="H83"/>
  <c r="L83"/>
  <c r="M83"/>
  <c r="N83"/>
  <c r="N82"/>
  <c r="N81" s="1"/>
  <c r="M82"/>
  <c r="M81" s="1"/>
  <c r="L82"/>
  <c r="L81" s="1"/>
  <c r="K82"/>
  <c r="K81" s="1"/>
  <c r="J82"/>
  <c r="J81" s="1"/>
  <c r="I82"/>
  <c r="I81" s="1"/>
  <c r="F81"/>
  <c r="H81"/>
  <c r="M80"/>
  <c r="L80"/>
  <c r="L79"/>
  <c r="K79"/>
  <c r="K78"/>
  <c r="J78"/>
  <c r="M77"/>
  <c r="L77"/>
  <c r="M76"/>
  <c r="L76"/>
  <c r="K76"/>
  <c r="K75"/>
  <c r="J75"/>
  <c r="K74"/>
  <c r="J74"/>
  <c r="I74"/>
  <c r="I72" s="1"/>
  <c r="F72"/>
  <c r="H72"/>
  <c r="H71" s="1"/>
  <c r="N72"/>
  <c r="F66"/>
  <c r="H66"/>
  <c r="L66"/>
  <c r="M66"/>
  <c r="N66"/>
  <c r="K67"/>
  <c r="K66" s="1"/>
  <c r="J67"/>
  <c r="J66" s="1"/>
  <c r="I67"/>
  <c r="I66" s="1"/>
  <c r="F63"/>
  <c r="H63"/>
  <c r="L63"/>
  <c r="M63"/>
  <c r="N63"/>
  <c r="J64"/>
  <c r="I64"/>
  <c r="I63" s="1"/>
  <c r="F61"/>
  <c r="H61"/>
  <c r="K61"/>
  <c r="L61"/>
  <c r="M61"/>
  <c r="N61"/>
  <c r="J62"/>
  <c r="J61" s="1"/>
  <c r="I62"/>
  <c r="I61" s="1"/>
  <c r="F59"/>
  <c r="F56" s="1"/>
  <c r="F55" s="1"/>
  <c r="H59"/>
  <c r="I59"/>
  <c r="L59"/>
  <c r="M59"/>
  <c r="N59"/>
  <c r="K60"/>
  <c r="K59" s="1"/>
  <c r="J60"/>
  <c r="J59" s="1"/>
  <c r="H57"/>
  <c r="K57"/>
  <c r="L57"/>
  <c r="M57"/>
  <c r="N57"/>
  <c r="J58"/>
  <c r="J57" s="1"/>
  <c r="I58"/>
  <c r="I57" s="1"/>
  <c r="I52"/>
  <c r="I51" s="1"/>
  <c r="F51"/>
  <c r="H51"/>
  <c r="J51"/>
  <c r="K51"/>
  <c r="L51"/>
  <c r="M51"/>
  <c r="N51"/>
  <c r="M47"/>
  <c r="F47"/>
  <c r="H47"/>
  <c r="I47"/>
  <c r="N47"/>
  <c r="I46"/>
  <c r="I42" s="1"/>
  <c r="J46"/>
  <c r="M42"/>
  <c r="L45"/>
  <c r="L42" s="1"/>
  <c r="K45"/>
  <c r="K42" s="1"/>
  <c r="J44"/>
  <c r="J43"/>
  <c r="F42"/>
  <c r="H42"/>
  <c r="N42"/>
  <c r="J41"/>
  <c r="I41"/>
  <c r="I37" s="1"/>
  <c r="K40"/>
  <c r="J40"/>
  <c r="K39"/>
  <c r="J39"/>
  <c r="F37"/>
  <c r="H37"/>
  <c r="K37"/>
  <c r="L37"/>
  <c r="M37"/>
  <c r="N37"/>
  <c r="L34"/>
  <c r="K34"/>
  <c r="J33"/>
  <c r="I33"/>
  <c r="N32"/>
  <c r="M32"/>
  <c r="F32"/>
  <c r="H32"/>
  <c r="J32"/>
  <c r="K32"/>
  <c r="L32"/>
  <c r="M31"/>
  <c r="L31"/>
  <c r="K31"/>
  <c r="J31"/>
  <c r="I31"/>
  <c r="M30"/>
  <c r="L30"/>
  <c r="K30"/>
  <c r="J30"/>
  <c r="I30"/>
  <c r="F29"/>
  <c r="H29"/>
  <c r="N29"/>
  <c r="H28"/>
  <c r="F26"/>
  <c r="H26"/>
  <c r="K26"/>
  <c r="L26"/>
  <c r="M26"/>
  <c r="N26"/>
  <c r="F25"/>
  <c r="F24" s="1"/>
  <c r="J27"/>
  <c r="J26" s="1"/>
  <c r="I27"/>
  <c r="J22"/>
  <c r="I22"/>
  <c r="H22"/>
  <c r="F20"/>
  <c r="M20"/>
  <c r="N20"/>
  <c r="J21"/>
  <c r="I21"/>
  <c r="I20" s="1"/>
  <c r="H21"/>
  <c r="F17"/>
  <c r="N19"/>
  <c r="N17" s="1"/>
  <c r="M19"/>
  <c r="M17" s="1"/>
  <c r="L19"/>
  <c r="L17" s="1"/>
  <c r="H19"/>
  <c r="H17" s="1"/>
  <c r="K19"/>
  <c r="K17" s="1"/>
  <c r="J19"/>
  <c r="I19"/>
  <c r="J18"/>
  <c r="J17" s="1"/>
  <c r="I18"/>
  <c r="I17" s="1"/>
  <c r="F11"/>
  <c r="K11"/>
  <c r="L11"/>
  <c r="M11"/>
  <c r="N11"/>
  <c r="D218"/>
  <c r="D112"/>
  <c r="D101"/>
  <c r="D72"/>
  <c r="D20"/>
  <c r="D11"/>
  <c r="I215" l="1"/>
  <c r="I214" s="1"/>
  <c r="I29"/>
  <c r="L29"/>
  <c r="F90"/>
  <c r="K90"/>
  <c r="J47"/>
  <c r="M56"/>
  <c r="M55" s="1"/>
  <c r="I179"/>
  <c r="J29"/>
  <c r="J37"/>
  <c r="J137"/>
  <c r="J136" s="1"/>
  <c r="J172"/>
  <c r="J171" s="1"/>
  <c r="M179"/>
  <c r="N184"/>
  <c r="J184"/>
  <c r="H184"/>
  <c r="N192"/>
  <c r="N191" s="1"/>
  <c r="H192"/>
  <c r="H191" s="1"/>
  <c r="K72"/>
  <c r="K71" s="1"/>
  <c r="K70" s="1"/>
  <c r="L72"/>
  <c r="J83"/>
  <c r="J131"/>
  <c r="N36"/>
  <c r="N35" s="1"/>
  <c r="L36"/>
  <c r="L35" s="1"/>
  <c r="F36"/>
  <c r="F35" s="1"/>
  <c r="J147"/>
  <c r="J146" s="1"/>
  <c r="J145" s="1"/>
  <c r="J200"/>
  <c r="J215"/>
  <c r="J214" s="1"/>
  <c r="J204" s="1"/>
  <c r="J203" s="1"/>
  <c r="N90"/>
  <c r="M90"/>
  <c r="I172"/>
  <c r="I171" s="1"/>
  <c r="M204"/>
  <c r="M203" s="1"/>
  <c r="J42"/>
  <c r="J36" s="1"/>
  <c r="J35" s="1"/>
  <c r="K179"/>
  <c r="H179"/>
  <c r="M10"/>
  <c r="M9" s="1"/>
  <c r="I26"/>
  <c r="K29"/>
  <c r="M29"/>
  <c r="H36"/>
  <c r="H35" s="1"/>
  <c r="J72"/>
  <c r="I90"/>
  <c r="L90"/>
  <c r="N96"/>
  <c r="J101"/>
  <c r="J109"/>
  <c r="N124"/>
  <c r="N123" s="1"/>
  <c r="N154"/>
  <c r="N153" s="1"/>
  <c r="L154"/>
  <c r="L153" s="1"/>
  <c r="K154"/>
  <c r="K153" s="1"/>
  <c r="N179"/>
  <c r="J181"/>
  <c r="J180" s="1"/>
  <c r="I192"/>
  <c r="I191" s="1"/>
  <c r="N10"/>
  <c r="N9" s="1"/>
  <c r="H20"/>
  <c r="K25"/>
  <c r="K24" s="1"/>
  <c r="K36"/>
  <c r="K35" s="1"/>
  <c r="J56"/>
  <c r="J55" s="1"/>
  <c r="K56"/>
  <c r="K55" s="1"/>
  <c r="M72"/>
  <c r="M71" s="1"/>
  <c r="M70" s="1"/>
  <c r="J93"/>
  <c r="J90" s="1"/>
  <c r="F124"/>
  <c r="F123" s="1"/>
  <c r="L137"/>
  <c r="L136" s="1"/>
  <c r="N152"/>
  <c r="N151" s="1"/>
  <c r="I154"/>
  <c r="I153" s="1"/>
  <c r="I152" s="1"/>
  <c r="I151" s="1"/>
  <c r="F154"/>
  <c r="F153" s="1"/>
  <c r="L179"/>
  <c r="K192"/>
  <c r="K191" s="1"/>
  <c r="K152" s="1"/>
  <c r="K151" s="1"/>
  <c r="L25"/>
  <c r="L24" s="1"/>
  <c r="M36"/>
  <c r="M35" s="1"/>
  <c r="N56"/>
  <c r="N55" s="1"/>
  <c r="L56"/>
  <c r="L55" s="1"/>
  <c r="H56"/>
  <c r="H55" s="1"/>
  <c r="N89"/>
  <c r="M96"/>
  <c r="M89" s="1"/>
  <c r="I131"/>
  <c r="I124" s="1"/>
  <c r="I123" s="1"/>
  <c r="J193"/>
  <c r="I204"/>
  <c r="I203" s="1"/>
  <c r="F204"/>
  <c r="F203" s="1"/>
  <c r="K204"/>
  <c r="K203" s="1"/>
  <c r="N204"/>
  <c r="N203" s="1"/>
  <c r="L204"/>
  <c r="L203" s="1"/>
  <c r="H204"/>
  <c r="H203" s="1"/>
  <c r="I36"/>
  <c r="I35" s="1"/>
  <c r="I56"/>
  <c r="I55" s="1"/>
  <c r="K96"/>
  <c r="K89" s="1"/>
  <c r="L124"/>
  <c r="L123" s="1"/>
  <c r="J154"/>
  <c r="J153" s="1"/>
  <c r="L10"/>
  <c r="L9" s="1"/>
  <c r="K10"/>
  <c r="K9" s="1"/>
  <c r="J25"/>
  <c r="J24" s="1"/>
  <c r="N25"/>
  <c r="N24" s="1"/>
  <c r="L96"/>
  <c r="H124"/>
  <c r="H123" s="1"/>
  <c r="K124"/>
  <c r="K123" s="1"/>
  <c r="M152"/>
  <c r="M151" s="1"/>
  <c r="F10"/>
  <c r="F9" s="1"/>
  <c r="F8" s="1"/>
  <c r="F6" s="1"/>
  <c r="J20"/>
  <c r="M25"/>
  <c r="M24" s="1"/>
  <c r="M8" s="1"/>
  <c r="M6" s="1"/>
  <c r="H70"/>
  <c r="H154"/>
  <c r="H153" s="1"/>
  <c r="F179"/>
  <c r="H152"/>
  <c r="H151" s="1"/>
  <c r="J124"/>
  <c r="J123" s="1"/>
  <c r="H96"/>
  <c r="H89" s="1"/>
  <c r="H69" s="1"/>
  <c r="H68" s="1"/>
  <c r="I96"/>
  <c r="I89" s="1"/>
  <c r="F89"/>
  <c r="J96"/>
  <c r="F71"/>
  <c r="F70" s="1"/>
  <c r="N71"/>
  <c r="N70" s="1"/>
  <c r="L71"/>
  <c r="L70" s="1"/>
  <c r="J71"/>
  <c r="J70" s="1"/>
  <c r="I71"/>
  <c r="I70" s="1"/>
  <c r="I32"/>
  <c r="I25" s="1"/>
  <c r="I24" s="1"/>
  <c r="H25"/>
  <c r="H24" s="1"/>
  <c r="J16"/>
  <c r="I16"/>
  <c r="J15"/>
  <c r="I15"/>
  <c r="J14"/>
  <c r="I14"/>
  <c r="J13"/>
  <c r="J11" s="1"/>
  <c r="I13"/>
  <c r="I12"/>
  <c r="H12"/>
  <c r="H11" s="1"/>
  <c r="H10" s="1"/>
  <c r="H9" s="1"/>
  <c r="O33" i="1"/>
  <c r="O34"/>
  <c r="O30"/>
  <c r="D216" i="3"/>
  <c r="D207"/>
  <c r="D206" s="1"/>
  <c r="D205" s="1"/>
  <c r="O27" i="1" s="1"/>
  <c r="D211" i="3"/>
  <c r="D210" s="1"/>
  <c r="D209" s="1"/>
  <c r="O35" i="1" s="1"/>
  <c r="D200" i="3"/>
  <c r="D193"/>
  <c r="D189"/>
  <c r="D187"/>
  <c r="D185"/>
  <c r="D180"/>
  <c r="D171"/>
  <c r="D169"/>
  <c r="D168" s="1"/>
  <c r="D164"/>
  <c r="D166"/>
  <c r="D161"/>
  <c r="J192" l="1"/>
  <c r="J191" s="1"/>
  <c r="F152"/>
  <c r="F151" s="1"/>
  <c r="L152"/>
  <c r="L151" s="1"/>
  <c r="J179"/>
  <c r="D184"/>
  <c r="D179" s="1"/>
  <c r="O23" i="1" s="1"/>
  <c r="J152" i="3"/>
  <c r="J151" s="1"/>
  <c r="M69"/>
  <c r="M68" s="1"/>
  <c r="L89"/>
  <c r="L69" s="1"/>
  <c r="L68" s="1"/>
  <c r="M5"/>
  <c r="M221" s="1"/>
  <c r="N8"/>
  <c r="N6" s="1"/>
  <c r="I11"/>
  <c r="I10" s="1"/>
  <c r="I9" s="1"/>
  <c r="I8" s="1"/>
  <c r="I6" s="1"/>
  <c r="N69"/>
  <c r="N68" s="1"/>
  <c r="K69"/>
  <c r="K68" s="1"/>
  <c r="J89"/>
  <c r="J69" s="1"/>
  <c r="J68" s="1"/>
  <c r="N5"/>
  <c r="N221" s="1"/>
  <c r="K8"/>
  <c r="K6" s="1"/>
  <c r="L8"/>
  <c r="L6" s="1"/>
  <c r="H8"/>
  <c r="H6" s="1"/>
  <c r="H5" s="1"/>
  <c r="H221" s="1"/>
  <c r="J10"/>
  <c r="J9" s="1"/>
  <c r="J8" s="1"/>
  <c r="J6" s="1"/>
  <c r="F69"/>
  <c r="F68" s="1"/>
  <c r="F5" s="1"/>
  <c r="I69"/>
  <c r="I68" s="1"/>
  <c r="D154"/>
  <c r="D192"/>
  <c r="D191" s="1"/>
  <c r="O24" i="1" s="1"/>
  <c r="M24" s="1"/>
  <c r="D215" i="3"/>
  <c r="D214" s="1"/>
  <c r="M27" i="1"/>
  <c r="K27"/>
  <c r="G27"/>
  <c r="O28"/>
  <c r="O31"/>
  <c r="O29"/>
  <c r="O32"/>
  <c r="D27"/>
  <c r="I27"/>
  <c r="M35"/>
  <c r="D204" i="3"/>
  <c r="O26" i="1" s="1"/>
  <c r="L5" i="3" l="1"/>
  <c r="L221" s="1"/>
  <c r="K5"/>
  <c r="K221" s="1"/>
  <c r="I5"/>
  <c r="I221" s="1"/>
  <c r="J5"/>
  <c r="J221" s="1"/>
  <c r="D24" i="1"/>
  <c r="K24"/>
  <c r="G24"/>
  <c r="K35"/>
  <c r="O36"/>
  <c r="I24"/>
  <c r="M23"/>
  <c r="K23"/>
  <c r="I23"/>
  <c r="D23"/>
  <c r="G23"/>
  <c r="D153" i="3"/>
  <c r="D35" i="1"/>
  <c r="G35"/>
  <c r="I35"/>
  <c r="D203" i="3"/>
  <c r="O25" i="1" s="1"/>
  <c r="M36" l="1"/>
  <c r="K36"/>
  <c r="G36"/>
  <c r="I36"/>
  <c r="D36"/>
  <c r="O22"/>
  <c r="M22" s="1"/>
  <c r="D152" i="3"/>
  <c r="K26" i="1"/>
  <c r="I26"/>
  <c r="G26"/>
  <c r="D26"/>
  <c r="M26"/>
  <c r="M25"/>
  <c r="K25"/>
  <c r="G25"/>
  <c r="D25"/>
  <c r="I25"/>
  <c r="D147" i="3"/>
  <c r="D146" s="1"/>
  <c r="D140"/>
  <c r="D138"/>
  <c r="D131"/>
  <c r="D134"/>
  <c r="D129"/>
  <c r="D127"/>
  <c r="D125"/>
  <c r="D121"/>
  <c r="D118"/>
  <c r="D116"/>
  <c r="D114"/>
  <c r="D109"/>
  <c r="D106"/>
  <c r="D104"/>
  <c r="D97"/>
  <c r="D99"/>
  <c r="D93"/>
  <c r="D91"/>
  <c r="D87"/>
  <c r="G22" i="1" l="1"/>
  <c r="D22"/>
  <c r="I22"/>
  <c r="K22"/>
  <c r="D151" i="3"/>
  <c r="O20" i="1" s="1"/>
  <c r="K20" s="1"/>
  <c r="O21"/>
  <c r="M21" s="1"/>
  <c r="D90" i="3"/>
  <c r="D120"/>
  <c r="D86"/>
  <c r="D124"/>
  <c r="D145"/>
  <c r="O19" i="1" s="1"/>
  <c r="D137" i="3"/>
  <c r="D96"/>
  <c r="D83"/>
  <c r="D81"/>
  <c r="D66"/>
  <c r="D63"/>
  <c r="D61"/>
  <c r="D59"/>
  <c r="D57"/>
  <c r="D51"/>
  <c r="D42"/>
  <c r="D37"/>
  <c r="D26"/>
  <c r="D32"/>
  <c r="D29"/>
  <c r="D17"/>
  <c r="D20" i="1" l="1"/>
  <c r="I20"/>
  <c r="D36" i="3"/>
  <c r="G20" i="1"/>
  <c r="M20"/>
  <c r="K19"/>
  <c r="I19"/>
  <c r="M19"/>
  <c r="G19"/>
  <c r="D19"/>
  <c r="I21"/>
  <c r="K21"/>
  <c r="D21"/>
  <c r="G21"/>
  <c r="D71" i="3"/>
  <c r="D70" s="1"/>
  <c r="O15" i="1" s="1"/>
  <c r="D89" i="3"/>
  <c r="O16" i="1" s="1"/>
  <c r="D123" i="3"/>
  <c r="O17" i="1" s="1"/>
  <c r="D136" i="3"/>
  <c r="O18" i="1" s="1"/>
  <c r="D10" i="3"/>
  <c r="D56"/>
  <c r="D25"/>
  <c r="M18" i="1" l="1"/>
  <c r="G18"/>
  <c r="K18"/>
  <c r="I18"/>
  <c r="D18"/>
  <c r="M17"/>
  <c r="K17"/>
  <c r="D17"/>
  <c r="I17"/>
  <c r="G17"/>
  <c r="D69" i="3"/>
  <c r="D35"/>
  <c r="O11" i="1" s="1"/>
  <c r="K16"/>
  <c r="M16"/>
  <c r="D16"/>
  <c r="I16"/>
  <c r="G16"/>
  <c r="D24" i="3"/>
  <c r="O10" i="1" s="1"/>
  <c r="D55" i="3"/>
  <c r="O12" i="1" s="1"/>
  <c r="D9" i="3"/>
  <c r="O9" i="1" s="1"/>
  <c r="K12" l="1"/>
  <c r="G12"/>
  <c r="M12"/>
  <c r="I12"/>
  <c r="D12"/>
  <c r="D8" i="3"/>
  <c r="D6" s="1"/>
  <c r="K11" i="1"/>
  <c r="I11"/>
  <c r="D11"/>
  <c r="M11"/>
  <c r="G11"/>
  <c r="M10"/>
  <c r="G10"/>
  <c r="K10"/>
  <c r="I10"/>
  <c r="D10"/>
  <c r="M9"/>
  <c r="K9"/>
  <c r="I9"/>
  <c r="G9"/>
  <c r="D9"/>
  <c r="O8" l="1"/>
  <c r="M8" s="1"/>
  <c r="O7"/>
  <c r="M15"/>
  <c r="G15"/>
  <c r="I15"/>
  <c r="K15"/>
  <c r="D15"/>
  <c r="D68" i="3"/>
  <c r="O13" i="1" s="1"/>
  <c r="O14"/>
  <c r="I8"/>
  <c r="G8" l="1"/>
  <c r="D8"/>
  <c r="K8"/>
  <c r="D5" i="3"/>
  <c r="M13" i="1"/>
  <c r="G13"/>
  <c r="D13"/>
  <c r="K13"/>
  <c r="I13"/>
  <c r="K14"/>
  <c r="M14"/>
  <c r="D14"/>
  <c r="I14"/>
  <c r="G14"/>
  <c r="D221" i="3"/>
  <c r="K7" i="1"/>
  <c r="I7"/>
  <c r="D7"/>
  <c r="M7"/>
  <c r="G7"/>
  <c r="O6" l="1"/>
  <c r="K6" s="1"/>
  <c r="M6" l="1"/>
  <c r="G6"/>
  <c r="I6"/>
  <c r="D6"/>
</calcChain>
</file>

<file path=xl/sharedStrings.xml><?xml version="1.0" encoding="utf-8"?>
<sst xmlns="http://schemas.openxmlformats.org/spreadsheetml/2006/main" count="1470" uniqueCount="788">
  <si>
    <t>ПЕРИОД 2014-2020</t>
  </si>
  <si>
    <t>Външно публично финансиране</t>
  </si>
  <si>
    <t>Общ дял
%</t>
  </si>
  <si>
    <t xml:space="preserve">Фондове 
на ЕС </t>
  </si>
  <si>
    <t>Други 
източници</t>
  </si>
  <si>
    <t>Централен 
бюджет</t>
  </si>
  <si>
    <t>Фондове, фирми</t>
  </si>
  <si>
    <t>ОБЩО</t>
  </si>
  <si>
    <t>ПРИОРИТЕТИ</t>
  </si>
  <si>
    <t>Приоритет, специфична цел, мярка</t>
  </si>
  <si>
    <t xml:space="preserve">Индикатор </t>
  </si>
  <si>
    <t xml:space="preserve">Мярка </t>
  </si>
  <si>
    <t>Източник
 на информация</t>
  </si>
  <si>
    <t xml:space="preserve">Целева 
стойност </t>
  </si>
  <si>
    <t xml:space="preserve">Базова 
стойност </t>
  </si>
  <si>
    <t>Период на 
отчитане</t>
  </si>
  <si>
    <t xml:space="preserve">Описание на индикатора </t>
  </si>
  <si>
    <t>хил. лв, %, друго</t>
  </si>
  <si>
    <t>6 мес, 1 год, 
друго</t>
  </si>
  <si>
    <t xml:space="preserve">Към края на периода </t>
  </si>
  <si>
    <t xml:space="preserve">Към началото 
на периода </t>
  </si>
  <si>
    <t>ИНДИКАТИВНА ФИНАНСОВА ТАБЛИЦА</t>
  </si>
  <si>
    <t>Наименование</t>
  </si>
  <si>
    <t xml:space="preserve">Източник на
 финансиране </t>
  </si>
  <si>
    <t xml:space="preserve">Връзка с 
ИПГВР </t>
  </si>
  <si>
    <t>Отговорник</t>
  </si>
  <si>
    <t xml:space="preserve">Период на реализация </t>
  </si>
  <si>
    <t xml:space="preserve">Номер 
на проект </t>
  </si>
  <si>
    <t>Приоритет 1.1. 
Повишаване конкурентоспособността и иновативността на местната икономика.</t>
  </si>
  <si>
    <t>ПРИОРИТЕТНА ОБЛАСТ 1. 
УСТОЙЧИВ ИКОНОМИЧЕСКИ РАСТЕЖ И ИНОВАЦИИ</t>
  </si>
  <si>
    <t xml:space="preserve">Стратегическа цел 1: Реализиране на икономически растеж основан на местния природен, културен и демографски потенциал,  чрез иновации във водещите икономически дейности </t>
  </si>
  <si>
    <t xml:space="preserve">Индикативна 
стойност </t>
  </si>
  <si>
    <t xml:space="preserve">Специфична цел 1.2.1: 
Подобряване на административните услуги за бизнеса и реализиране на успешни партньорства </t>
  </si>
  <si>
    <t>Мярка 1.2.1.3.: 
Реализиране на инициативи и партньорства със СГО подкрепящи комуникацията с организации на инвеститори и работодатели</t>
  </si>
  <si>
    <t>ПРИОРИТЕТНА ОБЛАСТ 2. 
ЖИЗНЕН СТАНДАРТ И КАЧЕСТВО НА ЖИВОТ</t>
  </si>
  <si>
    <t xml:space="preserve">Мярка 1.3.1.3.: 
Реализиране на публично-частни партньорства с цел създаване на туристически атракциони и анимации с висока добавена стойност </t>
  </si>
  <si>
    <t xml:space="preserve">Мярка 1.3.1.4.:
Подкрепа на инициативи и проекти водещи до подобряване на достъпа до информация за туристическото предлагане в общината </t>
  </si>
  <si>
    <t>Приоритет 1.4. 
Развитие на модерно и конкурентноспособно земеделие</t>
  </si>
  <si>
    <t xml:space="preserve">Специфична цел 1.4.1:
Повишаване на добавената стойност от земеделските и горски продукти </t>
  </si>
  <si>
    <t xml:space="preserve">Мярка 1.4.1.1.: 
Подкрепа на инициативи и проекти подобряващи средата на пазарно предлагане на земеделски и животински продукти  </t>
  </si>
  <si>
    <t xml:space="preserve">Мярка 1.4.1.3.: 
Подкрепа за проекти насочени към развитие на оранжерийно зеленчукопроизводство, трайни насаждения и култури с нови приложения. </t>
  </si>
  <si>
    <t xml:space="preserve">Мярка 1.4.1.4.: 
Подкрепа за проекти повишаващи модернизацията на земеделските стопанства </t>
  </si>
  <si>
    <t xml:space="preserve">Мярка 1.4.1.5.: 
Подкрепа на инициативи на СГО и земеделски организации насочени към трансфер на технологии и „ноу-хау” в областта на биологичното земеделие </t>
  </si>
  <si>
    <t>Приоритет 2.1. 
Подобряване качеството на образованието и създаване на условия за развитие на младите хора.</t>
  </si>
  <si>
    <t xml:space="preserve">Стратегическа цел 2: 
Подобряване на условията за живот, социалните услуги и личната сигурност </t>
  </si>
  <si>
    <t>Специфична цел 2.1.1: 
Модернизиране на общинската образователна инфраструктура</t>
  </si>
  <si>
    <t xml:space="preserve">Мярка 2.1.1.1. 
Реализиране на проекти за ремонт, обновление и енергийна ефективност на училища и детски заведения публична общинска собственост </t>
  </si>
  <si>
    <t>Приоритет 2.2. 
Създаване на възможности за трудова заетост, намаляване на бедността и риска от социална изолация.</t>
  </si>
  <si>
    <t xml:space="preserve">Специфична цел 2.2.1: 
Подобряване на условията за заетост и професионална реализация на всички социални групи </t>
  </si>
  <si>
    <t xml:space="preserve">Мярка 2.2.2.1. 
Реализиране на проекти за социални грижи в домашна среда – социален личен асистент, домашен помощник. </t>
  </si>
  <si>
    <t xml:space="preserve">Мярка 2.2.2.2. 
Реализиране на проекти водещи до разширяване на услугата социален патронаж и обществена трапезария  </t>
  </si>
  <si>
    <t xml:space="preserve">Мярка 2.2.2.4. 
Реализиране на проекти за създаване на защитени жилища, центрове за настаняване от семеен тип и резидентен тип социални услуги за временно настаняване </t>
  </si>
  <si>
    <t xml:space="preserve">Мярка 2.2.2.5. 
Разкриване на центрове за обществена подкрепа, центрове за социална рехабилитация и интеграция </t>
  </si>
  <si>
    <t>Мярка 2.2.2.6. 
Реализиране на проекти за предоставяне на нови социални услуги за уязвими общности предлагащи защитена заетост в социални предприятия</t>
  </si>
  <si>
    <t>Мярка 2.2.2.7. 
Реализиране на проекти за социализация на деца, семейства, лица с увреждания и самотни хора в риск чрез предоставяне на интегрирани услуги</t>
  </si>
  <si>
    <t xml:space="preserve">Мярка 2.2.2.8. 
Реализиране на проекти за обновление на общински сграден фонд и реконверсия в социални жилища </t>
  </si>
  <si>
    <t>Мярка 2.2.2.9. 
Реализиране на проекти за изграждане на нови социални жилища</t>
  </si>
  <si>
    <t xml:space="preserve">Мярка 2.2.2.10. 
Реализиране на проекти за обновление, енергийна ефективност и преоборудване на общински социален сграден фонд и инфраструктура </t>
  </si>
  <si>
    <t xml:space="preserve">Специфична цел 2.2.3: 
Подобряване на условията за лична и обществена сигурност </t>
  </si>
  <si>
    <t>Приоритет 2.3. 
Повишаване качеството на здравеопазването и подобряване достъпа до обектите на здравната инфраструктура.</t>
  </si>
  <si>
    <t xml:space="preserve">Мярка 2.3.1.3. 
Реализиране на проекти за създаване на рехабилитационни центрове за възрастни хора </t>
  </si>
  <si>
    <t>Мярка 2.3.1.4. 
Реализиране на проекти за здравен скрининг и превенция на здравния риск в образователната система на общината</t>
  </si>
  <si>
    <t xml:space="preserve">Мярка 2.3.1.5. 
Реализиране на проекти за здравен скрининг и превенция на здравния риск в населените места чрез здравни медиатори </t>
  </si>
  <si>
    <t xml:space="preserve">Приоритет 2.4. 
Развитие на културата и културните институции. Опазване, популяризиране и развитие на културното наследство. </t>
  </si>
  <si>
    <t xml:space="preserve">Мярка 2.4.1.1. 
Реализиране на проекти за обновление на културната  инфраструктура </t>
  </si>
  <si>
    <t>Мярка 2.4.1.2. 
Реализиране на проекти разширяващи и разнообразяващи културно-просветната дейност на територията на общината</t>
  </si>
  <si>
    <t xml:space="preserve">Специфична цел 2.5.1.  
Нарастване на броя на реализираните публични проекти и предоставянето на ефективни публични услуги </t>
  </si>
  <si>
    <t xml:space="preserve">Мярка 2.5.1.1. 
Подкрепа за проекти развиващи административния капацитет на общинската администрация </t>
  </si>
  <si>
    <t>ПРИОРИТЕТНА ОБЛАСТ 3. 
ТЕХНИЧЕСКА ИНФРАСТРУКТУРА И ОКОЛНА СРЕДА</t>
  </si>
  <si>
    <t xml:space="preserve">Стратегическа цел 3: 
Развитие на техническа инфраструктура  водеща до растеж и опазване на околната среда </t>
  </si>
  <si>
    <t>Приоритет 3.1. 
Изграждане на нова и модернизиране на съществуващата техническа инфраструктура.</t>
  </si>
  <si>
    <t>Специфична цел 3.1.1.  
Обновление на техническата инфраструктура в населените места</t>
  </si>
  <si>
    <t xml:space="preserve">Мярка 3.1.1.1.: 
Обновление и/или изграждане на нови пътища, тротоари, алеи, зелени площи и съпътстваща инфраструктура </t>
  </si>
  <si>
    <t>Мярка 3.1.1.2.: 
Обновление и/или изграждане на нова енергийната мрежа и публично осветление в населените места от общината</t>
  </si>
  <si>
    <t xml:space="preserve">Мярка 3.1.1.3.: 
Обновление и/или изграждане на нова водопроводна и канализационна инфраструктура в населените места от общината </t>
  </si>
  <si>
    <t>Мярка 3.1.1.4.: 
Обновление и/или изграждане на нови телекомуникационни мрежи</t>
  </si>
  <si>
    <t xml:space="preserve">Специфична цел 3.1.3.  
Подобряване на осигуреността с  устройствени планове </t>
  </si>
  <si>
    <t>Мярка 3.1.3.1.: 
Изработване на нови ПУП в подкрепа на инвестиционното проектиране на територията общината</t>
  </si>
  <si>
    <t xml:space="preserve">Специфична цел 3.2.1.: 
Подобряване на параметрите на околната среда в селищата от общината </t>
  </si>
  <si>
    <t xml:space="preserve">Мярка 3.2.1.1.: 
Подобряване на сметосъбирането и сметоизвозването в населените места </t>
  </si>
  <si>
    <t xml:space="preserve">Специфична цел 3.2.2.: 
Подобряване на параметрите на околната среда извън селищата от общината </t>
  </si>
  <si>
    <t>Мярка 3.2.2.1.: 
Разработване на проекти насочени към устойчиви екологични практики</t>
  </si>
  <si>
    <t xml:space="preserve">Мярка 3.2.2.2.: 
Разработване на проекти за идентифициране, оценка, закриване и саниране на нерегламентираните сметища в общината </t>
  </si>
  <si>
    <t>Мярка 3.2.2.3.: 
Реализиране на проекти насочени към подобряване на параметрите на повърхностни и подземни водни тела</t>
  </si>
  <si>
    <t>Приоритет 3.3. 
Повишаване качеството на селищната среда</t>
  </si>
  <si>
    <t>Специфична цел 3.3.1.: 
Развитие на инфраструктурата за свободното време и спорт</t>
  </si>
  <si>
    <t xml:space="preserve">Мярка 3.3.1.1. 
Подкрепа за проекти за изграждане на материално-техническа база на масови спортни игри </t>
  </si>
  <si>
    <t xml:space="preserve">Мярка 3.3.1.2. 
Подкрепа за проекти за обновление на религиозни храмове и мемориални паметници с културна и социална значимост </t>
  </si>
  <si>
    <t>ПРИОРИТЕТНА ОБЛАСТ 4. 
ТЕРИТОРИАЛНО СЪТРУДНИЧЕСТВО И СБЛИЖАВАНЕ</t>
  </si>
  <si>
    <t xml:space="preserve">Стратегическа цел 4: 
Стартиране на териториални инициативи за сближаване </t>
  </si>
  <si>
    <t>Приоритет 4.1. 
Териториално сътрудничество в устойчиви транспортни системи</t>
  </si>
  <si>
    <t xml:space="preserve">Специфична цел 4.1.1.: 
Участие в териториални инициативи подкрепящи развитието на транспортните системи и логистика </t>
  </si>
  <si>
    <t xml:space="preserve">Мярка 4.4.1.1. 
Подкрепа за проекти подобряващи териториалното сътрудничество в транспорта и логистиката </t>
  </si>
  <si>
    <t>Приоритет 4.2. 
Териториално сътрудничество в сферата на приоритетни икономически дейности.</t>
  </si>
  <si>
    <t xml:space="preserve">Специфична цел 4.2.1.: 
Развитие на приоритетните икономически дейности чрез териториално сътрудничество </t>
  </si>
  <si>
    <t>Приоритет 4.3. 
Териториално сътрудничество на институционално ниво /регионални инициативи.</t>
  </si>
  <si>
    <t xml:space="preserve">Специфична цел 4.3.1.: 
Развитие на институционалното сътрудничество чрез регионални инициативи </t>
  </si>
  <si>
    <t xml:space="preserve">Мярка 4.3.1.1. 
Участие в регионални и трансгранични инициативи и програми  подобряващи социалното и икономическо развитие </t>
  </si>
  <si>
    <t xml:space="preserve">хил. лв. </t>
  </si>
  <si>
    <t>Общински 
бюджет</t>
  </si>
  <si>
    <t xml:space="preserve">Местни 
публични 
фондове </t>
  </si>
  <si>
    <t xml:space="preserve">1.1.1.1.1. </t>
  </si>
  <si>
    <t xml:space="preserve">1.1.1.1.2. </t>
  </si>
  <si>
    <t xml:space="preserve">1.1.1.1.3. </t>
  </si>
  <si>
    <t>1.1.1.2.1.</t>
  </si>
  <si>
    <t>1.1.1.2.2.</t>
  </si>
  <si>
    <t xml:space="preserve">1.1.1.3.1. </t>
  </si>
  <si>
    <t>1.1.1.3.2.</t>
  </si>
  <si>
    <t>Приоритет 1.2. 
Създаване на благоприятни условия за привличане на инвестиции. 
Развитие на партньорства.</t>
  </si>
  <si>
    <t xml:space="preserve">Проект: Провеждане на обучение за управление на инвестиционни проекти за общинска администрация </t>
  </si>
  <si>
    <t xml:space="preserve"> 1.2.1.1.1</t>
  </si>
  <si>
    <t xml:space="preserve">1.2.1.2.1. </t>
  </si>
  <si>
    <t xml:space="preserve">1.2.1.2.2. </t>
  </si>
  <si>
    <t xml:space="preserve">1.2.1.3.1. </t>
  </si>
  <si>
    <t xml:space="preserve">1.2.1.3.2. </t>
  </si>
  <si>
    <t>ПРСР</t>
  </si>
  <si>
    <t>1.1.1.1.4.</t>
  </si>
  <si>
    <t>Проект: Организиране на обучения за предприемачество в областта на земеделието и животновъдството</t>
  </si>
  <si>
    <t>Проект: Организиране на обучения и семинари за популяризиране на мерките на ПРСР</t>
  </si>
  <si>
    <t>Проект: Организиране на обучения за предприемачество и услуги в областта на туризма и ВЕИ</t>
  </si>
  <si>
    <t xml:space="preserve">Община </t>
  </si>
  <si>
    <t xml:space="preserve"> 1.2.1.1.2</t>
  </si>
  <si>
    <t>Проект: Участие в национални изложения, конференции и консултации в секторите алтернативен туризъм и ВЕИ</t>
  </si>
  <si>
    <t>1.3.1.1.1</t>
  </si>
  <si>
    <t>1.3.1.1.2</t>
  </si>
  <si>
    <t>1.3.1.1.3</t>
  </si>
  <si>
    <t>1.3.1.1.4</t>
  </si>
  <si>
    <t xml:space="preserve">1.3.1.2.1 </t>
  </si>
  <si>
    <t xml:space="preserve">1.3.1.2.2 </t>
  </si>
  <si>
    <t xml:space="preserve">1.3.1.2.3 </t>
  </si>
  <si>
    <t>1.3.1.2.4</t>
  </si>
  <si>
    <t>1.3.1.4.1</t>
  </si>
  <si>
    <t>Община/
Частен</t>
  </si>
  <si>
    <t>1.4.1.1.1</t>
  </si>
  <si>
    <t xml:space="preserve">Мярка 1.4.1.2.: 
Подкрепа за проекти оптимизиращи земеползването в нископродуктивни терени, 
чрез залесяване и други лесоустройствени мероприятия. </t>
  </si>
  <si>
    <t xml:space="preserve">1.4.1.2.1 </t>
  </si>
  <si>
    <t>1.4.1.3.1</t>
  </si>
  <si>
    <t xml:space="preserve"> 1.4.1.4.1</t>
  </si>
  <si>
    <t xml:space="preserve"> 1.4.1.5.1</t>
  </si>
  <si>
    <t xml:space="preserve">Общо всички приоритетни области </t>
  </si>
  <si>
    <t>2.1.1.1.1</t>
  </si>
  <si>
    <t>2.1.1.1.2</t>
  </si>
  <si>
    <t>2.1.1.2.1</t>
  </si>
  <si>
    <t xml:space="preserve">МОН/ПРСР/
Община </t>
  </si>
  <si>
    <t>Мярка 2.2.1.1. 
Реализиране на проекти насочени към наемане на младежи на възраст до 29 години и дългосрочно безработни</t>
  </si>
  <si>
    <t xml:space="preserve">Мярка 2.2.1.2. 
Реализиране на инициативи и проекти в подкрепа на полупазарните стопанства за повишаването на самонаемането  </t>
  </si>
  <si>
    <t>2.1.2.1.1</t>
  </si>
  <si>
    <t xml:space="preserve">2.2.1.1.1. </t>
  </si>
  <si>
    <t>2.2.1.1.2.</t>
  </si>
  <si>
    <t>Проект социални грижи в домашна среда, личен асистент и домашен помощник за възрастни и уязвими лица</t>
  </si>
  <si>
    <t>2.2.2.1.1</t>
  </si>
  <si>
    <t>2.2.2.2.1</t>
  </si>
  <si>
    <t>2.2.2.3.1</t>
  </si>
  <si>
    <t>2.2.2.3.2</t>
  </si>
  <si>
    <t>2.2.2.4.1</t>
  </si>
  <si>
    <t>2.2.2.5.1</t>
  </si>
  <si>
    <t>2.2.2.5.2</t>
  </si>
  <si>
    <t>2.2.2.6.1</t>
  </si>
  <si>
    <t>2.2.2.6.2</t>
  </si>
  <si>
    <t>2.2.2.7.1</t>
  </si>
  <si>
    <t xml:space="preserve">Проект: Проектиране, ремонт, обновление и реконверсия на сгради общинска собственост в населените места в социални жилища </t>
  </si>
  <si>
    <t xml:space="preserve">Проект: Проектиране, изграждане/обновление, мерки за енергийна ефективност и преоборудване на общински социален сграден фонд и прилежаща инфраструктра в населените места </t>
  </si>
  <si>
    <t xml:space="preserve">Да </t>
  </si>
  <si>
    <t>2.2.2.8.1</t>
  </si>
  <si>
    <t>2.2.2.9.1</t>
  </si>
  <si>
    <t>2.2.2.10.1</t>
  </si>
  <si>
    <t xml:space="preserve"> 2.2.3.1.1</t>
  </si>
  <si>
    <t>2.3.1.1.1</t>
  </si>
  <si>
    <t>2.3.1.2.1</t>
  </si>
  <si>
    <t xml:space="preserve">МЗ/СГО/
Община </t>
  </si>
  <si>
    <t xml:space="preserve">Проект: Подобряване на административния капацитет и предоставяните услуги чрез обучения и преквалификация на общинската администрация в областта на публичните услуги </t>
  </si>
  <si>
    <t xml:space="preserve">Проект: Подобряване на административните  услуги за граждани чрез оптимизиране на документооборота и въвеждане на система за електронни услуги, наблюдение и контрол  </t>
  </si>
  <si>
    <t>2.3.1.3.1</t>
  </si>
  <si>
    <t>2.3.1.4.1</t>
  </si>
  <si>
    <t>2.3.1.4.2</t>
  </si>
  <si>
    <t>2.3.1.5.1</t>
  </si>
  <si>
    <t>2.4.1.1.1</t>
  </si>
  <si>
    <t xml:space="preserve">2.4.1.2.1 </t>
  </si>
  <si>
    <t xml:space="preserve">2.4.1.2.2 </t>
  </si>
  <si>
    <t>2.4.1.2.3</t>
  </si>
  <si>
    <t>2.4.1.2.4</t>
  </si>
  <si>
    <t>2.5.1.1.1</t>
  </si>
  <si>
    <t>2.5.1.1.2</t>
  </si>
  <si>
    <t>2.5.1.1.3</t>
  </si>
  <si>
    <t xml:space="preserve"> 3.1.1.1.1</t>
  </si>
  <si>
    <t xml:space="preserve"> 3.1.1.1.2</t>
  </si>
  <si>
    <t xml:space="preserve"> 3.1.1.1.3</t>
  </si>
  <si>
    <t>3.1.1.2.1</t>
  </si>
  <si>
    <t>3.1.1.3.1</t>
  </si>
  <si>
    <t xml:space="preserve">3.1.1.4.1 </t>
  </si>
  <si>
    <t>3.1.2.1.1</t>
  </si>
  <si>
    <t xml:space="preserve">3.1.3.1.1 </t>
  </si>
  <si>
    <t xml:space="preserve">3.1.3.1.2 </t>
  </si>
  <si>
    <t xml:space="preserve">3.1.3.1.3 </t>
  </si>
  <si>
    <t xml:space="preserve">3.1.3.1.4 </t>
  </si>
  <si>
    <t xml:space="preserve">3.2.1.1.1. </t>
  </si>
  <si>
    <t xml:space="preserve">Проект за доставка на нови сметоконтейнери и обслужваща сметоизвозваща  транспортна техника в населените места </t>
  </si>
  <si>
    <t xml:space="preserve">3.2.1.1.2. </t>
  </si>
  <si>
    <t>3.2.2.1.1.</t>
  </si>
  <si>
    <t xml:space="preserve">3.2.2.2.1 </t>
  </si>
  <si>
    <t xml:space="preserve"> 3.2.2.3.1 </t>
  </si>
  <si>
    <t>3.3.1.1.2</t>
  </si>
  <si>
    <t>3.3.1.1.5</t>
  </si>
  <si>
    <t>3.3.1.1.6</t>
  </si>
  <si>
    <t>3.3.1.2.1</t>
  </si>
  <si>
    <t>3.3.1.2.2</t>
  </si>
  <si>
    <t xml:space="preserve">4.4.1.1.1 </t>
  </si>
  <si>
    <t xml:space="preserve">Проект за изграждане на партньорства със съседни общини в областта на туризма за предлагане на регионален туристически продукт </t>
  </si>
  <si>
    <t>4.2.1.1.1</t>
  </si>
  <si>
    <t>4.2.1.1.2</t>
  </si>
  <si>
    <t xml:space="preserve">4.3.1.1.1 </t>
  </si>
  <si>
    <t>ОПНОИР/СГО
/Община</t>
  </si>
  <si>
    <t xml:space="preserve">МТСП/Община/
ПРСР </t>
  </si>
  <si>
    <t xml:space="preserve">МТСП/Община </t>
  </si>
  <si>
    <t>Община</t>
  </si>
  <si>
    <t>Местно публично 
финансиране</t>
  </si>
  <si>
    <t>Частно 
финансиране</t>
  </si>
  <si>
    <t>Приоритети, специфични цели, мерки</t>
  </si>
  <si>
    <t xml:space="preserve">1 година </t>
  </si>
  <si>
    <t xml:space="preserve">Наименование </t>
  </si>
  <si>
    <t>Брой изпълнени проекти за насърчаване на предприемачеството и инвестициите</t>
  </si>
  <si>
    <t>Брой МСП, получили 
информационно-консултантски услуги</t>
  </si>
  <si>
    <t>Брой новоразработени туристически 
продукти на територията на общината</t>
  </si>
  <si>
    <t xml:space="preserve">Брой новосъздадени добри 
практики за устойчив туризъм </t>
  </si>
  <si>
    <t>Брой реализирани проекти 
за публично-частни партньорства</t>
  </si>
  <si>
    <t>Брой новосъздадени земеделски 
организации по реда на ЗЗД или ЗЮЛНЦ</t>
  </si>
  <si>
    <t>Брой на фермите в които се 
реализира биологично земеделие</t>
  </si>
  <si>
    <t xml:space="preserve">Брой на реализиране 
проекти по мярка 121 на ПРСР </t>
  </si>
  <si>
    <t xml:space="preserve">Брой реализирани иновативни проекти 
създали „полезен модел” или „патент” </t>
  </si>
  <si>
    <t xml:space="preserve">Брой на реализираните 
лесоустройствени проекти </t>
  </si>
  <si>
    <t xml:space="preserve">Брой новосъздадени 
добри практики за устойчив туризъм </t>
  </si>
  <si>
    <t>Брой  местни фирми, 
обхванати от новосъздаден(и) клъстер(и)</t>
  </si>
  <si>
    <t>Брой на сключените партньорства между местни предприятия, 
университети и научно-изследователски институции и лаборатории</t>
  </si>
  <si>
    <t xml:space="preserve">Брой на новосъздадените места за настаняване в туризма
</t>
  </si>
  <si>
    <t>Брой на новосъздадените/
реновирани образователни заведения</t>
  </si>
  <si>
    <t xml:space="preserve">Брой на новите транспортни следства, 
маршрути и възможности </t>
  </si>
  <si>
    <t xml:space="preserve">Брой на новосъздадените 
средни училища </t>
  </si>
  <si>
    <t>Брой на реализираните проекти,
насочени към трайно безработни лица</t>
  </si>
  <si>
    <t>Брой на реализираните проекти, 
насочени към смекчаване на младежката безработица до 29г.</t>
  </si>
  <si>
    <t>Брой лица, получили социални услуги по проекти за предоставяне на социални услуги за лица в риск;</t>
  </si>
  <si>
    <t>Брой лица, получили социални услуги 
по проекти за предоставяне на социални услуги за лица в риск;</t>
  </si>
  <si>
    <t>Брой лица в неравностойно социално положение, обхванати от проекти и дейности за социално включване;</t>
  </si>
  <si>
    <t>Брой лица в неравностойно социално 
положение, обхванати от проекти и дейности за социално включване;</t>
  </si>
  <si>
    <t>Брой новоизградени социални жилища</t>
  </si>
  <si>
    <t>Брой на новосъздадените/реновирани
 социални сгради и заведения</t>
  </si>
  <si>
    <t xml:space="preserve">Брой обновени общински сгради 
към социалния сграден фонд </t>
  </si>
  <si>
    <t xml:space="preserve">Брой на регистрираните битови престъпления и 
престъпления към личността </t>
  </si>
  <si>
    <t>Брой на инсталираните видеокамери</t>
  </si>
  <si>
    <t>Брой на новосъздадените/
реновирани здрави заведения</t>
  </si>
  <si>
    <t xml:space="preserve">Брой центрове за възрастни хора </t>
  </si>
  <si>
    <t xml:space="preserve">Брой здравни прегледи на година </t>
  </si>
  <si>
    <t xml:space="preserve">Брой здравни медиатори по 
населени места </t>
  </si>
  <si>
    <t>Брой изградена/реновирани обекти за културни, младежки и спортни дейности</t>
  </si>
  <si>
    <t xml:space="preserve">Брой културни, младежки и спортни събития, организирани по проекти на общината. </t>
  </si>
  <si>
    <t>Брой на реализираните проекти, 
подобряващи административното и информационно обслужване</t>
  </si>
  <si>
    <t>Брой на предоставяните 
публични услуги</t>
  </si>
  <si>
    <t>Дължина на рехабилитираната
общинска пътна мрежа (км.), тротоари, зелени площи и съпътствата инфраструктура</t>
  </si>
  <si>
    <t xml:space="preserve">Брой на новоизградените лампи за обществено осветление в населените места </t>
  </si>
  <si>
    <t xml:space="preserve">Изградена/рехабилитирана ВиК 
мрежа (км.);
Брой на домакинствата с подобрен 
режим на водоснабдяване;
Прогнозно намаляване на загубите на
вода по мрежата (%);
</t>
  </si>
  <si>
    <t>Брой на домакинствата с достъп 
до високоскоростен интернет;</t>
  </si>
  <si>
    <t xml:space="preserve">Брой на реализираните проекти за 
реновиране на селищна инфраструктура </t>
  </si>
  <si>
    <t>Дължина на рехабилитираната 
общинска пътна мрежа (км.);</t>
  </si>
  <si>
    <t>Брой нови ПУП в производствените зони</t>
  </si>
  <si>
    <t>Брой нови ПУП за 
инвестиционни проекти</t>
  </si>
  <si>
    <t xml:space="preserve">Брой въведените системи в населените
места за разделно събиране на битовите отпадъци;
Брой на изградените площадки за сортиране и опаковане на разделно събраните битови отпадъци;
</t>
  </si>
  <si>
    <t>Брой на изградените площадки за сортиране и
опаковане на разделно събраните битови отпадъци;
Брой на изградените пречиствателни станции за отпадни води;</t>
  </si>
  <si>
    <t xml:space="preserve">Брой проекти за опазване
на околната среда в извънселищни територии </t>
  </si>
  <si>
    <t>Обработваеми земеделски земи 
с хидромелиорации (дка.);
Брой на изградените пречиствателни станции за отпадни води;</t>
  </si>
  <si>
    <t>Брой на закритите и рехабилитирани
нерегламентирани депа за битови отпадъци;</t>
  </si>
  <si>
    <t>Изградени детски площадки (бр.)</t>
  </si>
  <si>
    <t>Брой нови спортни съоръжения</t>
  </si>
  <si>
    <t xml:space="preserve">Брой реализирани проекти 
за селищна инфраструктура </t>
  </si>
  <si>
    <t>Брой обновени храмове и 
мемориални паметници</t>
  </si>
  <si>
    <t>Брой на осъществените сътрудничества с други градове, общини, административни области, 
региони, вкл. от съседни държави за реализацията на дейности от съвместен интерес (проекти/инициативи/прояви).</t>
  </si>
  <si>
    <t>Брой проекти по ТГС</t>
  </si>
  <si>
    <t xml:space="preserve">Брой проекти реализирани в 
подкрепа на транспорта и логистиката </t>
  </si>
  <si>
    <t xml:space="preserve">Брой проекти за териториално 
сътрудничество </t>
  </si>
  <si>
    <t>Брой териториални инициативи 
подкрепящи земеделието и туризма</t>
  </si>
  <si>
    <t xml:space="preserve">Брой регионални инициативи </t>
  </si>
  <si>
    <t xml:space="preserve">Брой проекти за регионални иниацитиви 
на институционално ниво </t>
  </si>
  <si>
    <t xml:space="preserve">Брой проекти за регионални иниацитиви 
на институционално ниво подобряващи параметри на качеството на живот в общината </t>
  </si>
  <si>
    <t>НСИ, Община, ИСУН</t>
  </si>
  <si>
    <t xml:space="preserve">Брой </t>
  </si>
  <si>
    <t xml:space="preserve">НСИ, Община, 
Агенция за МСП, 
или др. </t>
  </si>
  <si>
    <t>Специфична цел 2.2.2: 
Развитие на социалните услуги и социално включване в селата</t>
  </si>
  <si>
    <t xml:space="preserve">Приоритет 2.5. 
Повишаване на административния капацитет и ефективността на публичните услуги за гражданите и бизнеса </t>
  </si>
  <si>
    <t>Приоритет 3.2. 
Подобряване качествените характеристики на околната среда. Опазване и възстановяване на природните ресурси.</t>
  </si>
  <si>
    <t>Проект: Организиране на обучения и семинари за популяризиране на процедурите на ОП  "Иновации и конкурентносособност"</t>
  </si>
  <si>
    <t xml:space="preserve">Проект: Реализиране на научни изследвания чрез партньорски споразумения с ВУЗ в областта на ВЕИ и енергията от биомаса </t>
  </si>
  <si>
    <t xml:space="preserve">ОПРР/МК/НФМ
/Община </t>
  </si>
  <si>
    <t xml:space="preserve">1.3.1.3.1. </t>
  </si>
  <si>
    <t>2.1.1.2.3</t>
  </si>
  <si>
    <t>2.1.1.2.4</t>
  </si>
  <si>
    <t>2.1.1.2.5</t>
  </si>
  <si>
    <t>2.1.1.2.6</t>
  </si>
  <si>
    <t>2.1.1.2.7</t>
  </si>
  <si>
    <t>2.1.1.2.8</t>
  </si>
  <si>
    <t xml:space="preserve">Специфична цел 2.1.2: 
Създаване на условия за пълно включване на децата в образователната система и превенция на ранното напускане </t>
  </si>
  <si>
    <t xml:space="preserve">Проект за социализиране, адаптиране и превенция на ранното напускане на училище от деца от социално уязвими групи. </t>
  </si>
  <si>
    <t xml:space="preserve">МОН/ПРСР/
Община/ТГС/
НФМ </t>
  </si>
  <si>
    <t xml:space="preserve">Мярка 2.1.2.1. 
Реализиране на проекти за разширяване капацитета на учебните заведения към работата с деца от социално уязвими групи </t>
  </si>
  <si>
    <t>Проект: Надграждане на дейностите, преоборудване на базата на социална услуга социален патронаж и обществена трапезария</t>
  </si>
  <si>
    <t xml:space="preserve">Мярка 2.2.2.3. 
Реализиране на проекти за създаване на дневни центрове за грижи за възрастни хора и лица с увреждания </t>
  </si>
  <si>
    <t xml:space="preserve">Проект: Изграждане, оборудване и въвеждане в експлоатация на обществена пералня като социално предприятие със защитена заетост обслужващо социалните заведения в общината </t>
  </si>
  <si>
    <t xml:space="preserve">Публично-частен проект за проектиране, изграждане и въвеждане в експлоатация на система за видеонаблюдение във всички населени места </t>
  </si>
  <si>
    <t xml:space="preserve">Специфична цел 2.3.1. 
Подобряване на нивото на здравна превенция и достъпа до извънболничната и болничната помощ </t>
  </si>
  <si>
    <t xml:space="preserve">Мярка 2.3.1.1. 
Подкрепа за реализиране на проект по ОПРР за доставка на ново болнично оборудване и технологии за ранна диагностика  </t>
  </si>
  <si>
    <t xml:space="preserve">Мярка 2.3.1.2. 
Реализиране на проекти за оптимизация, модернизация и преоборудване на ЦСМП към МБАЛ  </t>
  </si>
  <si>
    <t xml:space="preserve">Проект: Организиране на регулярни скрининг прегледи в детските заведения в селата </t>
  </si>
  <si>
    <t xml:space="preserve">Проект: Изграждане на подземна оптична инфраструктура за доставка на интернет в населените места села от общината  </t>
  </si>
  <si>
    <t>3.1.3.1.5</t>
  </si>
  <si>
    <t>Проект за изграждане на площадка за разделно сметосъбиране в селата  от общината</t>
  </si>
  <si>
    <t>Мярка 4.2.1.1. 
Участие в териториални инициативи подкрепящи развитието на  транспорта, земеделието и алтернативния туризъм</t>
  </si>
  <si>
    <t xml:space="preserve">Проект: Подобряване на материално техническата база и капацитета на общинските културни обекти за съхранение на културното наследство </t>
  </si>
  <si>
    <t>Частен/
Община</t>
  </si>
  <si>
    <t>ТГС/ОП Дунав</t>
  </si>
  <si>
    <t>Мярка 2.1.1.2. 
Реализиране на проекти за оптимизация и модернизация на транспорта на пътуващите ученици.</t>
  </si>
  <si>
    <t xml:space="preserve"> 2.1.1.3.1</t>
  </si>
  <si>
    <t>2.1.1.3.2</t>
  </si>
  <si>
    <t xml:space="preserve">Мярка 4.3.1.2. 
Участие в регионални и трансгранични инициативи и програми  за подобряване на качеството на живот </t>
  </si>
  <si>
    <t>4.3.1.2.1</t>
  </si>
  <si>
    <t>Брой местни предприятия, получили финансиране чрез схеми за безвъзмездна помощ за стартиращи предприемачи</t>
  </si>
  <si>
    <t>Брой реализирани проекти за публично-частни партньорства
Брой новосъздадени логистични паркове</t>
  </si>
  <si>
    <t>Брой реализирани проекти за публично-частни партньорства
Брой обучени предприемачи и служители на общинската администрация</t>
  </si>
  <si>
    <t>Брой местни предприятия, получили финансиране чрез гаранционни схеми и финансови инструменти за стартиращи предприемачи и съществуващи МСП;</t>
  </si>
  <si>
    <t xml:space="preserve">Брой на разработените и пазарно предлагани регионални туристически пакети </t>
  </si>
  <si>
    <t>Брой туристически атракции,
създадени или реновирани и еспонирани</t>
  </si>
  <si>
    <t>Темп на нарастване на оборотите на 
стопанските субекти в общината 
(в лв. и %)</t>
  </si>
  <si>
    <t>Брой на фермите в които 
се реализира биологично земеделие
Брой на новите пазари за зем. продукция</t>
  </si>
  <si>
    <t xml:space="preserve">Брой на училищата и детските заведения с реализиран проект 
за обновление и мерки за ЕФ. </t>
  </si>
  <si>
    <t xml:space="preserve">Брой на обучените </t>
  </si>
  <si>
    <t>Брой изпълнени проекти за предоставяне на социални услуги за лица в риск или уязвими групи;</t>
  </si>
  <si>
    <t xml:space="preserve">Брой на регистрираните трайнобезработни лица  </t>
  </si>
  <si>
    <t xml:space="preserve">Брой на реализираните проекти, 
насочени към заетостта </t>
  </si>
  <si>
    <t xml:space="preserve">Брой на реализираните проекти за закупуване и инсталиране на ново здравно оборудване </t>
  </si>
  <si>
    <t>Брой ново оборудване и линейки за ЦСМП</t>
  </si>
  <si>
    <t>Брой на реализираните 
културно-просветни проекти</t>
  </si>
  <si>
    <t>Брой на проектите за обучение и
преквалификация на служители от общинска администрация</t>
  </si>
  <si>
    <t xml:space="preserve">Брой на реализираните проекти за 
благоустрояване в селищата на общината. </t>
  </si>
  <si>
    <t>метри</t>
  </si>
  <si>
    <t>км/Брой/%</t>
  </si>
  <si>
    <t xml:space="preserve">Дължина на обновената извънселищна инфраструктура </t>
  </si>
  <si>
    <t xml:space="preserve">метри </t>
  </si>
  <si>
    <t>Брой проекти за опазване
на околната среда</t>
  </si>
  <si>
    <t>Брой проекти за опазване
на околната среда в населените места</t>
  </si>
  <si>
    <t>Брой на осъществените сътрудничества със съседни общини и области, подобряващи транспортната система;</t>
  </si>
  <si>
    <t>Брой проекти за регионални иниацитиви 
на институционално ниво подобряващи социално-икономическото развитие</t>
  </si>
  <si>
    <t xml:space="preserve">ПРОГРАМА ЗА РЕАЛИЗАЦИЯ НА ОПР СЛИВЕН 2014-2020 </t>
  </si>
  <si>
    <t>Общински план за развитие на община Сливен 2014-2020</t>
  </si>
  <si>
    <t>МАТРИЦА НА ИНДИКАТОРИТЕ ЗА НАБЛЮДЕНИЕ И ОЦЕНКА НА 
ОБЩИНСКИЯ ПЛАН ЗА РАЗВИТИЕ НА ОБЩИНА СЛИВЕН ЗА ПЕРИОДА 2014-2020Г.</t>
  </si>
  <si>
    <t>Мярка 1.1.1.1.: Подкрепа за инициативи, включително на СГО, насочени към обучения, преквалификация, разпространение на добри практики и информация сред предприемачите и работната сила от община Сливен;</t>
  </si>
  <si>
    <t>Проект: Организиране на обучения съвместно с ВУЗ в областта на устойчив транспорт и туризъм</t>
  </si>
  <si>
    <t xml:space="preserve">Специфична цел 1.1.1: 
Създаване на иновативна среда подкрепяща предприемаческите инициативи в община Сливен </t>
  </si>
  <si>
    <t>Мярка 1.1.1.2.: Подкрепа за инициативи , вкл. на СГО насочени към опазването на околната среда, културното наследство и традициите в населените места от община Сливен</t>
  </si>
  <si>
    <t>Мярка 1.2.1.1.: 
Създаване на експертен екип към община Сливен в подкрепа на местната администрация при реализирането на проекти с инвестиционен характер;</t>
  </si>
  <si>
    <t>Мярка 1.3.1.1.: 
Подкрепа за проекти създаващи условия за включване в туристически маршрути на защитени и културни обекти на територията на община Сливен</t>
  </si>
  <si>
    <t xml:space="preserve">Проект: Разработване на система за електронни резервации за алтернативен туризъм /вело и природно познавалетелен/ в община Сливен  </t>
  </si>
  <si>
    <t xml:space="preserve">Мярка 1.3.1.2.: 
Подкрепа на инициативи за обновление и добавяне на стойност към природни и културни обекти на територията на община Сливен с туристическа значимост </t>
  </si>
  <si>
    <t xml:space="preserve">Публично-частен проект със СГО  за популяризиране на община Сливен като туристическа дестинация </t>
  </si>
  <si>
    <t xml:space="preserve">Публично-частен проект за създаване на виртуален уеб базиран туристически информационен център и разработване на мобилни приложения популяризиращи обектите и маршрутите в община Сливен </t>
  </si>
  <si>
    <t xml:space="preserve">Публично-частен проект между зеленчукопроизводители и община Сливен за изграждане на модерен масив за интензивно зеленчукопроизводство </t>
  </si>
  <si>
    <t xml:space="preserve">Публично-частен проект между организация земеделски производители, ВУЗ и община Сливен за създаване на център за обучения, обмен на технологии и добри практики в земеделието </t>
  </si>
  <si>
    <t xml:space="preserve">Проект за ремонт, обновление и мерки за енергийна ефективност професионална гимназии в град Сливен по Хранене и земеделие </t>
  </si>
  <si>
    <t>Проект за ремонт, обновление и мерки за енергийна ефективност професионална гимназии в град Сливен по производствени технологии</t>
  </si>
  <si>
    <t xml:space="preserve">Мярка 2.2.3.1. 
Реализиране на проекти за видеонаблюдение в населените места от община Сливен </t>
  </si>
  <si>
    <t>Проект: Изграждане на здравен рехабилитационен център за възрастни хора в град Сливен</t>
  </si>
  <si>
    <t>Проект за обновление на базата и оборудването на медицинските кабинети в училищата и детските заведения в община Сливен</t>
  </si>
  <si>
    <t xml:space="preserve">Специфична цел 2.4.1.  
Съхранение на материалното и нематериалното културно наследство на територията на община Сливен </t>
  </si>
  <si>
    <t xml:space="preserve">Проект за разработване и развитие на клубове по интереси за ученици и младежи към читалищата в община Сливен </t>
  </si>
  <si>
    <t xml:space="preserve">Проект: Разработване на интегриран план за обновяване на населените места села в община Сливен </t>
  </si>
  <si>
    <t>Проект: Цялостна реконструкция на системата на уличното осветление и подмяна с енергийно ефективно в населените места села от община Сливен</t>
  </si>
  <si>
    <t xml:space="preserve">Проект: Ликвидиране и рехабилитация на терените с нерегламентираните сметища в землищата на населените места от община Сливен </t>
  </si>
  <si>
    <t xml:space="preserve">Публично-частен проект за изграждане на регионален транспортен и спедиторски център в гр. Сливен </t>
  </si>
  <si>
    <t xml:space="preserve">Проект: Организиране на културни иниативи и събори основани на нематериалното културно наследство. Съставяне на културен календар. </t>
  </si>
  <si>
    <t xml:space="preserve">1.1.1.3.2. Публично-частен проект за изграждане на логистичен парк за контейнери от пристанища Бургас и  Текирдаг с интермодален транспорт в гр. Сливен  </t>
  </si>
  <si>
    <t xml:space="preserve">Проект: Инициране създаването на организация на предприемачи по ЗЮЛНЦ с участие на община Сливен </t>
  </si>
  <si>
    <t xml:space="preserve">ПРСР/ОПАК 
и др. донорски програми </t>
  </si>
  <si>
    <t>ПРСР/ОПАК
и др. донорски програми</t>
  </si>
  <si>
    <t>ОПАК
 и др. донорски програми</t>
  </si>
  <si>
    <t>МК/ПРСР 
и др. донорски програми</t>
  </si>
  <si>
    <t xml:space="preserve">МИП/Община
и др. донорски програми </t>
  </si>
  <si>
    <t>ОПАК
и др. донорски програми</t>
  </si>
  <si>
    <t>Община/
ОПИК
и др. донорски програми</t>
  </si>
  <si>
    <t>ПРСР 
и др. донорски програми</t>
  </si>
  <si>
    <t>Мярка 1.1.1.3.: Създаване на индустриални зони, логистични паркове и центрове за развитие в община Сливен</t>
  </si>
  <si>
    <t>ОПРР/МИП/МТ/
Община 
и др. донорски програми</t>
  </si>
  <si>
    <t>ОПИК/Община
и др. донорски програми</t>
  </si>
  <si>
    <t xml:space="preserve">Мярка 1.2.1.2.: 
Реализиране на партньорства с ВУЗ в областта на изследванията на иновативни индустриални продукти, туризма, ВЕИ и биомаса. </t>
  </si>
  <si>
    <t>Проект: Реализиране на научни изследвания  чрез партньорски споразумения с ВУЗ в областта на  иновативни индустриални продукти</t>
  </si>
  <si>
    <t xml:space="preserve">Проект: Участие в национални изложения, конференции и консултации в секторите индустрия и транспорт </t>
  </si>
  <si>
    <t>ФНИ/ОПИК 
и др. донорски програми</t>
  </si>
  <si>
    <t>ФНИ/ОПИК
и др. донорски програми</t>
  </si>
  <si>
    <t>Проект: Изграждане, оборудване и организиране на дейността на Общински туристически и информационен център в местността "Карандила"</t>
  </si>
  <si>
    <t xml:space="preserve">ОПРР/ОПИК/
Община
и др. донорски програми 
</t>
  </si>
  <si>
    <t xml:space="preserve">Проект: Разработване на схеми, маршрутизиране и изграждане на веломаршрути, екопътени, заслони и друга прилежаща инфраструктура в местността Карандила </t>
  </si>
  <si>
    <t xml:space="preserve">1.1.1.3.3. </t>
  </si>
  <si>
    <t xml:space="preserve">1.1.1.3.3. Публично-частно партьнорство за създаване на бизнес инкубатор на територията на град Сливен </t>
  </si>
  <si>
    <t xml:space="preserve">Съвместен проект с ВУЗ или БАН за изграждане на посетителски и изследователски природонаучен център и музей в местността "Карандила" с достъп за туристически посещения </t>
  </si>
  <si>
    <t>Проект: Картотекиране, обследване, изготвяне на инфоматериали и изработване на маршрути на туристическите обекти в община Сливен в синхрон с възможностите за транспорт</t>
  </si>
  <si>
    <t xml:space="preserve">Проект за създаване, организиране и пазарно онлайн предлагане на комбинирани  туристически пакети /20 броя пакета/ за алтернативен туризъм и транспорт на територията на община Сливен </t>
  </si>
  <si>
    <t xml:space="preserve">Проект с партньорство с ВУЗ или БАН за  археологическо проучване, социализация и експониране като паметници на културата с национално значение на тракийските могили на територията на община Сливен. </t>
  </si>
  <si>
    <t>Публично-частен проект за изграждане на аквапарк Сливен в рамките на "Сливенски минерални бани" като туристическа дестинация</t>
  </si>
  <si>
    <t xml:space="preserve">1.3.1.3.2. </t>
  </si>
  <si>
    <t xml:space="preserve">Публично-частен проект за изграждане на Балнеоложки и рехабилитационен здравен център  в рамките на "Сливенски минерални бани" </t>
  </si>
  <si>
    <t>Частен/ОПРР/
ОПИК</t>
  </si>
  <si>
    <t xml:space="preserve">Частен/
и др. донорски програми </t>
  </si>
  <si>
    <t xml:space="preserve">Публично-частен  проект за изграждане на организиран пазар за пресни земеделски стоки, бензиностанция, ТИР паркинг и ресторант в землището на град Кермен </t>
  </si>
  <si>
    <t>Проект за почистване, презалесяване и създаване на депа за съхранение на дървесина за поддръжка коритата на реките в община Сливен</t>
  </si>
  <si>
    <t xml:space="preserve">Община/ОПОС
и др. донорски програми </t>
  </si>
  <si>
    <t xml:space="preserve">Проект за обучения по мерките на ПРСР </t>
  </si>
  <si>
    <t xml:space="preserve">Частен/
/Община/ и др. донорски програми </t>
  </si>
  <si>
    <t xml:space="preserve">ОПАК
Община и др. донорски програми </t>
  </si>
  <si>
    <t xml:space="preserve">Приоритет 1.3.
Развитие на устойчив висококачествен регионален туризъм и транспорт. </t>
  </si>
  <si>
    <t>Специфична цел 1.3.1: 
Оползотворяване на съществуващият потенциал за алтернативни форми на туризъм и транспорт</t>
  </si>
  <si>
    <t>1.3.1.5.1</t>
  </si>
  <si>
    <t>Мярка 1.3.1.5.:
Подкрепа на инициативи и проекти водещи до подобряване на транспорта и транспортната достъпност</t>
  </si>
  <si>
    <t xml:space="preserve">Проект за интегриран градски транспорт на град Сливен и информационна GPS система </t>
  </si>
  <si>
    <t>1.3.1.3.3.</t>
  </si>
  <si>
    <t xml:space="preserve">Публично-частен проект за реконверсия на летище Сливен в мултифункционален спортен комплекс за екстремни спортове и състезания </t>
  </si>
  <si>
    <t xml:space="preserve">Частен/
и  донорски програми </t>
  </si>
  <si>
    <t xml:space="preserve">Частен/
и донорски програми </t>
  </si>
  <si>
    <t>Проект за ремонт, обновление и мерки за енергийна ефективност на детски заведения в селата от община Сливен</t>
  </si>
  <si>
    <t xml:space="preserve">Проект за ремонт, обновление и мерки за енергийна ефективност на детски заведения в гр. Сливен </t>
  </si>
  <si>
    <t>Проект за ремонт, обновление и мерки за енергийна ефективност на основните училища в селата от община Сливен</t>
  </si>
  <si>
    <t>Проект за ремонт, обновление и мерки за енергийна ефективност основните, средните училища, гимназиите и професионалните гимназии в гр. Сливен</t>
  </si>
  <si>
    <t>Проект за ремонт, обновление и мерки за енергийна ефективност на помощно училище в гр.Сливен</t>
  </si>
  <si>
    <t xml:space="preserve">Проект за ремонт, обновление и мерки за енергийна ефективност на специализираните училища </t>
  </si>
  <si>
    <t xml:space="preserve">Пилотен проект за създаване на ученически велоалеи и маршрути, закупуване на велосипеди и изграждане на велостоянки в дворовете на училищата в град Сливен </t>
  </si>
  <si>
    <t xml:space="preserve">Мярка 2.1.1.3.
Подкрепа на инициативи на СГО и бизнеса насочени към професионално обучение в областите – предприемачество, биоземеделие, животновъдство и алтернативен туризъм.   </t>
  </si>
  <si>
    <t xml:space="preserve">Публично частен проект за създаване на обучителен център по предприемачество, биоземеделие,  животновъдство и алтернативен туризъм   </t>
  </si>
  <si>
    <t xml:space="preserve">Публично частен проект за повишаване на капацитета на младежки неправителствени организации  регистрирани на територията на община Сливен </t>
  </si>
  <si>
    <t xml:space="preserve">ОПРР 
и др. донорски програми </t>
  </si>
  <si>
    <t xml:space="preserve">ОПРР
и др. донорски програми </t>
  </si>
  <si>
    <t xml:space="preserve">Частен/
Община
/ОПАК  
и др. донорски програми </t>
  </si>
  <si>
    <t xml:space="preserve">СГО/Община
 и др. донорски програми </t>
  </si>
  <si>
    <t xml:space="preserve">Публично-частен проект с НПО в подкрепа обучение, трудова адаптация, социализация на работното място на младежи до 29г., трайнобезработни лица и роми  </t>
  </si>
  <si>
    <t xml:space="preserve">Публично-частен проект с НПО в подкрепа на полупазарни стопанства на младежи до 29г.,трайнобезработни лица и роми получили обучение по проект 2.2.1.1.1.   </t>
  </si>
  <si>
    <t xml:space="preserve">Проект за обучения по мерките на ПРСР за полупазарните стопанства насочен към социално уязвими групи  </t>
  </si>
  <si>
    <t xml:space="preserve">Проект: Изграждане на дневен център за грижи за възрастни и лица с увреждания в гр. Кермен </t>
  </si>
  <si>
    <t>Проект: Изграждане на дневен център за грижи за възрастни и лица с увреждания с. Николаево</t>
  </si>
  <si>
    <t xml:space="preserve">СГО/Община/
и др. донорски програми </t>
  </si>
  <si>
    <t xml:space="preserve">Община/
МТСП и др. донорски програми </t>
  </si>
  <si>
    <t xml:space="preserve">МТСП/
Община  и др. донорски програми  </t>
  </si>
  <si>
    <t xml:space="preserve">МТСП/
Община и др. донорски програми  </t>
  </si>
  <si>
    <t xml:space="preserve">МТСП/
Община и др. донорски програми   </t>
  </si>
  <si>
    <t xml:space="preserve">Проект: Проектиране, изграждане, оборудване и въвеждане в експлоатация на защитено жилище </t>
  </si>
  <si>
    <t xml:space="preserve">Проект: Разкриване на център за обществена подкрепа, социална рехабилитация и интеграция </t>
  </si>
  <si>
    <t>Проект: Разкриване на център за обществена подкрепа, социална рехабилитация и интеграция в гр. Сливен</t>
  </si>
  <si>
    <t>Проект: Изграждане, оборудване и въвеждане в експлоатация на социално предприятие със защитена заетост</t>
  </si>
  <si>
    <t xml:space="preserve">Проект: Изграждане на център за социализация на деца, семейства, лица с увреждания и роми чрез предоставяне на интегрирани услуги в град Сливен </t>
  </si>
  <si>
    <t xml:space="preserve">МТСП/
Община   и др. донорски програми </t>
  </si>
  <si>
    <t xml:space="preserve">МТСП/
Община и др. донорски програми </t>
  </si>
  <si>
    <t xml:space="preserve">Проект: Оборудване на отделение и закупуване на техника за ранна образна диагностика в МБАЛ "д-р И. Селимински" гр. Сливен </t>
  </si>
  <si>
    <t>Проект: Оптимизация на дейностите, модернизация и преоборудване на ЦСМП към МБАЛ "д-р Иван Селимински" гр. Сливен</t>
  </si>
  <si>
    <t xml:space="preserve">МЗ/
Община и др. донорски програми </t>
  </si>
  <si>
    <t xml:space="preserve">МТСП/Община/
и др. донорски програми </t>
  </si>
  <si>
    <t>Проект: Обучение, оборудване и организиране на услугата здравен медиатор в селата</t>
  </si>
  <si>
    <t xml:space="preserve">Проект: Обновление и мерки за енергийна ефктивност на сградите на културната инфраструктура в гр. Сливен - театри, библиотеки, читалища, школи и др. </t>
  </si>
  <si>
    <t xml:space="preserve">ОПРР
Община
и др. донорски програми 
</t>
  </si>
  <si>
    <t xml:space="preserve">Проект: Организиране на нови културни 
прояви в читалищата насочени към учениците и младежите от общината </t>
  </si>
  <si>
    <t xml:space="preserve">СГО/
Община и др. донорски програми </t>
  </si>
  <si>
    <t xml:space="preserve">СГО/
Общинаи др. донорски програми </t>
  </si>
  <si>
    <t xml:space="preserve">Проект за популяризиране на национално и международно ниво на културните събития и културните институции на територията на град Сливен. Онлайн културно-туристически календар. </t>
  </si>
  <si>
    <t xml:space="preserve">Проект за обучения на общинската администрация  в областта на социалните дейности, културните дейности, устойчивото развитие на градски селски райони </t>
  </si>
  <si>
    <t>Проект: Проектиране и обновление на зелените площи, алеи, тротоари и съпътствата инфраструктура в селата от община Сливен</t>
  </si>
  <si>
    <t xml:space="preserve">ОПРР/Община 
и др. донорски програми </t>
  </si>
  <si>
    <t xml:space="preserve">Проект: Проектиране и обновление на пътища, тротоари и съпътствата инфраструктура в селата от община Сливен </t>
  </si>
  <si>
    <t xml:space="preserve"> 3.1.1.1.4</t>
  </si>
  <si>
    <t xml:space="preserve">Проект: Проектиране и обновление на зелените площи, алеи, тротоари и съпътствата инфраструктура в град Сливен </t>
  </si>
  <si>
    <t xml:space="preserve">ОПРР/МИП
Община и др. 
Донорски програми </t>
  </si>
  <si>
    <t xml:space="preserve">ОПРР/МИП
Община и др. 
Донорски програми  </t>
  </si>
  <si>
    <t>3.1.1.1.5</t>
  </si>
  <si>
    <t xml:space="preserve">Проект: Проектиране и обновление на пътища, тротоари и съпътствата инфраструктура в град Сливен </t>
  </si>
  <si>
    <t>3.1.1.2.2</t>
  </si>
  <si>
    <t>Проект: Цялостна реконструкция на системата на уличното осветление и подмяна с енергийно ефективно в гр.Сливен</t>
  </si>
  <si>
    <t>ОПРР/МИП
Община и др. 
Донорски програми</t>
  </si>
  <si>
    <t xml:space="preserve">Специфична цел 3.1.2.  
Обновление на общинска пътна инфраструктура </t>
  </si>
  <si>
    <t xml:space="preserve">Мярка 3.1.2.1.: 
Обновление на общински пътища </t>
  </si>
  <si>
    <t xml:space="preserve">Проект:  Обновление, рехабилитация и частично преасфалтиране  на общинска пътна инфраструктура 
</t>
  </si>
  <si>
    <t xml:space="preserve">Проект за изготвяне на ПУП на местността Карандила </t>
  </si>
  <si>
    <t xml:space="preserve">Проект за изготвяне на ПУП на Сливенски минерални бани </t>
  </si>
  <si>
    <t xml:space="preserve">Проект за изготвяне на ПУП на логистичен интермодален център и свободна икономическа зона </t>
  </si>
  <si>
    <t>Проект за изготвяне на ПУП на Летище Сливен за реконверсия в мултифункционално спортно съоръжения</t>
  </si>
  <si>
    <t xml:space="preserve">Изготвяне на ОУП на община Сливен </t>
  </si>
  <si>
    <t>Проект за компостиране на биологични отпадъци и биомаса - централа за биогаз</t>
  </si>
  <si>
    <t xml:space="preserve">ОПРР/МИП/
МОСВ
Община и др. 
Донорски програми </t>
  </si>
  <si>
    <t xml:space="preserve">Проект за почистване и корекция на деретата на реките в гр. Сливен </t>
  </si>
  <si>
    <t>ОПРР/МИП/
МОСВ
Община и др. 
Донорски програми</t>
  </si>
  <si>
    <t xml:space="preserve">ОПРР/МИП/
Община и др. 
Донорски програми </t>
  </si>
  <si>
    <t>3.3.1.1.1</t>
  </si>
  <si>
    <t>Проект: Изграждане на спортни детски площадки в селата с население над 500 души</t>
  </si>
  <si>
    <t xml:space="preserve">Проект за обновление и реставрация на мемориални паметници и прилежащото им пространство на територията от община Сливен </t>
  </si>
  <si>
    <t xml:space="preserve">Проект за външно обновление и вътрешна реставрация на храмовете в населените места </t>
  </si>
  <si>
    <t>Проект за изграждане на пазарни партньорства със съседни общини в областта на индустрия, земеделие и животновъдство</t>
  </si>
  <si>
    <t>/Община/
СГО/Частен/
ТГС</t>
  </si>
  <si>
    <t>Община/
СГО/Частен/
ТГС
/ОПРР</t>
  </si>
  <si>
    <t>ОПИК/
Община/
Частен</t>
  </si>
  <si>
    <t>Проект за развитието на бизнеса и предприемачеството между фирми от община Сливен и побратимените със Сливен градове</t>
  </si>
  <si>
    <t xml:space="preserve">Проект за възстановяване на сгради с
 историческо и културно значение на територията на община Сливен и общини от съседни страни-туининг проекти </t>
  </si>
  <si>
    <t xml:space="preserve">Проект за съвземстни прояви с културна и образователна насоченост между община Сливен и побратимени със Сливен градове </t>
  </si>
  <si>
    <t>1.4.1.4.2</t>
  </si>
  <si>
    <t xml:space="preserve">Проект за водохващания от реките за осигуряване на напояване </t>
  </si>
  <si>
    <t>Проект: Проектиране, изграждане, оборудване и въвеждане в експлоатация на нови социални жилища в селата от община Сливен</t>
  </si>
  <si>
    <t xml:space="preserve">Проект за обновление на реквизита, музикалните инструменти и базата на културните институти в община Сливен </t>
  </si>
  <si>
    <t>3.1.3.1.6</t>
  </si>
  <si>
    <t xml:space="preserve">Изготвяне на ПУП за релокация на открит пазара "Битака" </t>
  </si>
  <si>
    <t>Проект за обновление, реновиране и рехабилитация на материално-техническата база на Стадион Х. Димитър</t>
  </si>
  <si>
    <t>Проект за обновление, реновиране и рехабилитация на материално-техническата база на Спортен комплекс "Колодрума"</t>
  </si>
  <si>
    <t>3.3.1.1.3</t>
  </si>
  <si>
    <t>3.3.1.1.4</t>
  </si>
  <si>
    <t>Проект за обновление, реновиране и рехабилитация на материално-техническата база на стадионите в селата Мечкарево и Младово</t>
  </si>
  <si>
    <t>Проект за обновление, реновиране и рехабилитация на материално-техническата база на Военния стадион и стадиона в кв. Речица</t>
  </si>
  <si>
    <t>Проект за обновление, реновиране и рехабилитация на материално-техническата база спортни зали за Лека атлетика</t>
  </si>
  <si>
    <t>1.1.1.3.1. Проект за създаване на високотехнологичен промишлен парк гр. Сливен</t>
  </si>
  <si>
    <t xml:space="preserve">2. Списък на предложените обекти </t>
  </si>
  <si>
    <t>#</t>
  </si>
  <si>
    <t>Наименование на обекта</t>
  </si>
  <si>
    <t>Зона за въздействие от ИПГВР</t>
  </si>
  <si>
    <t>Съответствие с териториалния обхват на зоната</t>
  </si>
  <si>
    <t>Прединвестиционно проучване, финансов анализ и АРП за проект "Интегриран градски транспорт гр. Сливен"</t>
  </si>
  <si>
    <t>Всички</t>
  </si>
  <si>
    <t>Строителните граници на града</t>
  </si>
  <si>
    <t>Благоустрояване на поречието по двата бряга на река Асеновска между мостовете на бул. „Тракия“ и ул. „Генерал Скобелев“ по протежение на ул. „6-ти септември“, ул. „Димитър Пехливанов Добрович“, р. Асеновска, между мостовете на бул. „Тракия“ и ул. „Генерал</t>
  </si>
  <si>
    <t>Облагородяване и благоустрояване на парк „Хамам баир“ - проектиране на алейна мрежа и велоалеи; детски и спортни площадки; туристически маршрути; елементи на градското обзавеждане (обществена тоалетна, кошчета, осветление, озеленяване, др.).</t>
  </si>
  <si>
    <t>Парк "Хамам баир"</t>
  </si>
  <si>
    <t>Реконструкция и основен ремонт на изложбена зала „Сирак Скитник“ – архитектурно заснемане, конструктивно обследване, енергиен одит, инвестиционно проектиране.</t>
  </si>
  <si>
    <t>Реконструкция и основен ремонт на Детска градина „Детство“ и  благоустрояване на дворното й пространство – архитектурно заснемане, конструктивно обследване, енергиен одит, инвестиционно проектиране.</t>
  </si>
  <si>
    <t>Реконструкция и основен ремонт на Детска градина „Зорница“ и проектиране на топла връзка между централен корпус и физкултурен салон и  благоустрояване на дворното й пространство – архитектурно заснемане, конструктивно обследване, енергиен одит, инвестицио</t>
  </si>
  <si>
    <t>Реконструкция и основен ремонт на Детска градина „Мак“ и благоустрояване на дворното й пространство – архитектурно заснемане, конструктивно обследване, енергиен одит, инвестиционно проектиране.</t>
  </si>
  <si>
    <t>Реконструкция и основен ремонт на Детска градина „Папазян“ и благоустрояване на дворното й пространство – архитектурно заснемане, конструктивно обследване, енергиен одит, инвестиционно проектиране.</t>
  </si>
  <si>
    <t>Реконструкция и основен ремонт на Детска градина „Калина“, изграждане на нова кухня и благоустрояване на дворното й пространство – архитектурно заснемане, конструктивно обследване, енергиен одит, инвестиционно проектиране.</t>
  </si>
  <si>
    <t>Проектиране на кръгово кръстовище "Розова градина" (кръстовището на ул. "Братя Миладинови", бул. "Цар Освободител", бул. "Христо Ботев", бул. "Георги Данчев", бул. "Бургаско шосе" и ул. "Радой Ралин").</t>
  </si>
  <si>
    <t>Кръстовище "Розова градина"</t>
  </si>
  <si>
    <t>Списък на проекти подадени от община Сливен за техническа помощ, включени в ИПГВР на гр. Сливен</t>
  </si>
  <si>
    <t>№</t>
  </si>
  <si>
    <t>Име на проекта</t>
  </si>
  <si>
    <t>Местоположение</t>
  </si>
  <si>
    <t>(общини, населени места)</t>
  </si>
  <si>
    <t>Водеща община</t>
  </si>
  <si>
    <t>Фаза на проекта</t>
  </si>
  <si>
    <t>(етап на подготовка)</t>
  </si>
  <si>
    <t>Дата на стартиране</t>
  </si>
  <si>
    <t>и приключване</t>
  </si>
  <si>
    <t>Бюджет на проекта</t>
  </si>
  <si>
    <t>(в  хил. лв.)</t>
  </si>
  <si>
    <t>Източници на финансиране</t>
  </si>
  <si>
    <t>Цели и очаквани резултати</t>
  </si>
  <si>
    <t>Изграждане на система за интегриран градски транспорт в гр. Сливен</t>
  </si>
  <si>
    <t>Сливен</t>
  </si>
  <si>
    <t>Община Сливен</t>
  </si>
  <si>
    <t>Идейна</t>
  </si>
  <si>
    <t>2014 - 2016</t>
  </si>
  <si>
    <t>ЕФРР</t>
  </si>
  <si>
    <t>Подобряване условията в градския транспорт и обслужването на населените. Повишаване мобилността на населението.</t>
  </si>
  <si>
    <t>Рехабилитация на уличната мрежа на гр.Сливен и малките населени места</t>
  </si>
  <si>
    <t>Сливен и</t>
  </si>
  <si>
    <t>42 населени места от общината</t>
  </si>
  <si>
    <t>25 млн. лв.</t>
  </si>
  <si>
    <t>ЕФРР, републикански и общински бюджет</t>
  </si>
  <si>
    <t>Подобряване на условията за живот в градската среда, създаване на условия за привличане на инвеститори и повишаване на туристопотока</t>
  </si>
  <si>
    <t>Корекция на реките, преминаващи през гр.Сливен и благоустрояване на околните пространства</t>
  </si>
  <si>
    <t>15 млн. лв.</t>
  </si>
  <si>
    <t>и общински бюджет</t>
  </si>
  <si>
    <t>Превенция на рисковете от наводнения, създаване на приятна градска среда</t>
  </si>
  <si>
    <t>2014 - 2015</t>
  </si>
  <si>
    <t>3,5 млн. лв.</t>
  </si>
  <si>
    <t>Рехабилитация на ІV класната пътна мрежа на община Сливен</t>
  </si>
  <si>
    <t>2014 - 2020</t>
  </si>
  <si>
    <t>Подобряване на достъпността на територията на цялата община, създаване на условия за привличане на инвеститори и повишаване на туристопотока</t>
  </si>
  <si>
    <t>Реконструкция на ВВМ в населените места на община Сливен</t>
  </si>
  <si>
    <t>Населените места на община Сливен</t>
  </si>
  <si>
    <t>50 млн. лв.</t>
  </si>
  <si>
    <t xml:space="preserve">ОБЛАСТ: ТРАНСПОРТ И ИНФРАСТРУКТУРА – </t>
  </si>
  <si>
    <t>2014 – 2016</t>
  </si>
  <si>
    <t>35 – 45 млн. лв.</t>
  </si>
  <si>
    <t>Изграждане на пътен възел „Розова градина”</t>
  </si>
  <si>
    <t>2014 – 2015</t>
  </si>
  <si>
    <t>Подобряване на пътните условия в централната част на града, улесняване на населението и намаляване на риска от ПТП</t>
  </si>
  <si>
    <t>2014 – 2020</t>
  </si>
  <si>
    <t>2014 – 2020 0</t>
  </si>
  <si>
    <t>Снабдяване на населението със задоволително по качество и количество питейна вода;</t>
  </si>
  <si>
    <t>Ограничаване на загубите на вода във водопреносната мрежа;</t>
  </si>
  <si>
    <t>Увеличаване дела на свързаните към водопреносната мрежа домакинства, чрез рехабилитация и изграждане на нови водопреносни системи.</t>
  </si>
  <si>
    <t>СПИСЪК НА ПРОЕКТИ ПО ТЕМАТИЧНИ ОБЛАСТИ ВКЛЮЧЕНИ В ЗОНИТЕ ЗА ВЪЗДЕЙСТВИЕ ОТ ИПГВР НА ГРАД СЛИВЕН</t>
  </si>
  <si>
    <t>ОБЛАСТ: ИКОНОМИКА</t>
  </si>
  <si>
    <t>в  хил. лв.</t>
  </si>
  <si>
    <t>Изграждане на нови високотехнологични производства, които генерират висока добавена стойност</t>
  </si>
  <si>
    <t>подготовка</t>
  </si>
  <si>
    <t>30 - 50 млн. лв.</t>
  </si>
  <si>
    <t>ПЧП</t>
  </si>
  <si>
    <t>Привличане на инвестиции и създаване на нови производствени предприятия на база установени традиции в промишления профил на общината в съчетание с нови високотехнологични производства.</t>
  </si>
  <si>
    <t xml:space="preserve">Индустриално производство, основано на привлечени нови високотехнологични производства, които генерират висока добавена стойност и имат нужда от висококвалифицирани специалисти като се използват базите на новосъздадените промишлени предприятия и опита на местните професионалните гимназии. </t>
  </si>
  <si>
    <t>2.</t>
  </si>
  <si>
    <t>Създаване на научен/технологичен/бизнес парк</t>
  </si>
  <si>
    <t>Подготовка</t>
  </si>
  <si>
    <t>2016 - 2020</t>
  </si>
  <si>
    <t>10 000 000</t>
  </si>
  <si>
    <t>ЕФРР и ПЧП</t>
  </si>
  <si>
    <t>Постигане на ефект на синергия при партньорството между мести власти, предприемачи и научни и неправителствени организации. Изграждане на МСП на терени общинска собственост, подпомагани от научни, лесни за внедряване в производство технологии.</t>
  </si>
  <si>
    <t>1.</t>
  </si>
  <si>
    <t>МДФТ „Приятелство без граници”</t>
  </si>
  <si>
    <t>Сливен и селищата от общината и региона</t>
  </si>
  <si>
    <t>Проект в реализация</t>
  </si>
  <si>
    <t>Септември</t>
  </si>
  <si>
    <t>май 2014 - 2020</t>
  </si>
  <si>
    <t>Общ. Бюджет, МК, донори</t>
  </si>
  <si>
    <t>Насърчаване на културното многообразие и диалога между културите, приобщаване на децата и младите хора</t>
  </si>
  <si>
    <t>Фолклорен събор „На събор край Тунджа”</t>
  </si>
  <si>
    <t>Селищата по поречието на р. Тунджа</t>
  </si>
  <si>
    <t>Проектна готовност</t>
  </si>
  <si>
    <t>Януари – юли 2014 - 2020</t>
  </si>
  <si>
    <t>Международни програми, донори, МК</t>
  </si>
  <si>
    <t>Надграждане на съществуващ регионален събор и превръщането му в международен, в място за насърчаване и съхраняване на местната традиция и диалога между културите на селищата от страната и съседните страни по поречието на р. Тунджа</t>
  </si>
  <si>
    <t>3.</t>
  </si>
  <si>
    <t>Фестивал на изкуствата „Магията на вятъра”</t>
  </si>
  <si>
    <t>Септември – юни 2014 - 2020</t>
  </si>
  <si>
    <t>МК, донори, общ. Бюджет</t>
  </si>
  <si>
    <t>Подкрепа синтеза между изкуствата, диалога между културите, новите форми за творческо изразяване</t>
  </si>
  <si>
    <t>5.</t>
  </si>
  <si>
    <t>Създаване на електронен регистър на нематериалното културно наследство</t>
  </si>
  <si>
    <t>Сливен и селищата от региона</t>
  </si>
  <si>
    <t>Начална</t>
  </si>
  <si>
    <t>2014 -2016</t>
  </si>
  <si>
    <t>международни програми, общ.бюджет, МК</t>
  </si>
  <si>
    <t>Съхраняване на нематериалното културно наследство, подкрепа на творческия потенциал на местната общност</t>
  </si>
  <si>
    <t>6.</t>
  </si>
  <si>
    <t>Изграждане на общински културно-информационен център</t>
  </si>
  <si>
    <t>2014-2016</t>
  </si>
  <si>
    <t>международни програми, донори</t>
  </si>
  <si>
    <t>Достъп на гражданите до информация, чрез въвеждане на съвременните технологии</t>
  </si>
  <si>
    <t>7.</t>
  </si>
  <si>
    <t>Читалищата – съвременни мултифункционални центрове</t>
  </si>
  <si>
    <t>Сливен и селищата от общината</t>
  </si>
  <si>
    <t>2014 -2018</t>
  </si>
  <si>
    <t>международни проекти, МК, донори, общ. Бюджет</t>
  </si>
  <si>
    <t>Достъп на местната общност до услуги, информация, културен продукт и дейност</t>
  </si>
  <si>
    <t>8.</t>
  </si>
  <si>
    <t>Национален фестивал на детската книга</t>
  </si>
  <si>
    <t>Проект в изпълнение</t>
  </si>
  <si>
    <t>Септември-май 2014 - 2020</t>
  </si>
  <si>
    <t>Приобщаване на децата към културните процеси чрез общуване с творци и насърчаване на интереса към книгата и четенето</t>
  </si>
  <si>
    <t>9.</t>
  </si>
  <si>
    <t>Дигитализация на фондовете на РИМ и ХГ</t>
  </si>
  <si>
    <t>Идейна фаза</t>
  </si>
  <si>
    <t>2014 - 2018</t>
  </si>
  <si>
    <t>международни програми, МК, общ. бюджет</t>
  </si>
  <si>
    <t>Прилагане на съвременни методи за съхранение и представяне на движимото културно наследство</t>
  </si>
  <si>
    <t>ОБЛАСТ КУЛТУРА</t>
  </si>
  <si>
    <t>ОБЛАСТ: ОБРАЗОВАНИЕ</t>
  </si>
  <si>
    <t>Саниране и обновяване на материално-техническата база в учебни и детски заведения.</t>
  </si>
  <si>
    <t>2014-2018</t>
  </si>
  <si>
    <t>Подобряване условията на учебния процес</t>
  </si>
  <si>
    <t>Реинтеграция на отпаднали ученици в образователна-та система.</t>
  </si>
  <si>
    <t>2014-2020</t>
  </si>
  <si>
    <t>1 млн. лв.</t>
  </si>
  <si>
    <t>ЕСФ</t>
  </si>
  <si>
    <t>Ограничаване броя на отпадналите деца и ученици, подлежащи на задължително обучение.</t>
  </si>
  <si>
    <t>Подобряване качеството на образованието в средищните училища, чрез продължаване целодневната организация на  обучение.</t>
  </si>
  <si>
    <t>9 млн. лв.</t>
  </si>
  <si>
    <t>Максимален обхват на децата и учениците, подлежащи на задължително обучение.</t>
  </si>
  <si>
    <t>Откриване на медицински колеж, филиал на Медицински университет Варна или Стара Загора</t>
  </si>
  <si>
    <t>2014-2015</t>
  </si>
  <si>
    <t>3 млн. лв.</t>
  </si>
  <si>
    <t>ЕФРР и ЕСФ</t>
  </si>
  <si>
    <t>Обновяване на материално-техническата база и привеждането й към съвременните изисквания и обучение на  специалисти в сферата на здравеопазването с възможности за реализация в здравни и учебни заведения като се отговори на изключително високите нужди на пазара на труда от добре подготвени кадри.</t>
  </si>
  <si>
    <t>Откриване на колеж по икономика и администрация – частен колеж</t>
  </si>
  <si>
    <t>2 млн. лв.</t>
  </si>
  <si>
    <t>ЕФРР и ЕСФ; ПЧП</t>
  </si>
  <si>
    <t>Увеличаване броя на висококвалифицираните специалисти за нуждите на пазара на труда.</t>
  </si>
  <si>
    <t>ОБЛАСТ: СОЦИАЛНИ ДЕЙНОСТИ</t>
  </si>
  <si>
    <t>(Примерни  проекти : 1. Интегрирани услуги за ранно детско развитие; 2. Деинституализация на грижата за възрастни хора и хора с увреждания;</t>
  </si>
  <si>
    <r>
      <t xml:space="preserve"> 3. Интегрирани междусекторни услуги за бездомни  хора и др.; )</t>
    </r>
    <r>
      <rPr>
        <b/>
        <sz val="10"/>
        <color rgb="FF99CC00"/>
        <rFont val="Times New Roman"/>
        <family val="1"/>
        <charset val="204"/>
      </rPr>
      <t xml:space="preserve"> </t>
    </r>
  </si>
  <si>
    <t>Реализиране процеса на деинституционализация услугите за деца на местно ниво</t>
  </si>
  <si>
    <t>В етап на подготовка</t>
  </si>
  <si>
    <t>2014-2020 г.</t>
  </si>
  <si>
    <t>10 млн.лв.</t>
  </si>
  <si>
    <t>ОП „РЧР”, ЕСФ, други източници</t>
  </si>
  <si>
    <t>Изпълнение на конкретни стъпки за реализиране на местно ниво на национални проекти за деинституционализация, обхващащи Домовете за медико-социални грижи за деца (ДМСГД), Домовете за деца с увреждания (ДДУИ, ДДФУ), развитие на Приемната грижа, повишаване капацитета на доставчици на социални услуги</t>
  </si>
  <si>
    <t>Общностен център за деца и семейства</t>
  </si>
  <si>
    <t xml:space="preserve">Проект </t>
  </si>
  <si>
    <t xml:space="preserve">В етап на подготовка </t>
  </si>
  <si>
    <t>1,25 млн. лв.</t>
  </si>
  <si>
    <t>Световна банка, ОП „РЧР”</t>
  </si>
  <si>
    <t xml:space="preserve">Развиване на устойчив модел за интегрирано предлагане на услуги за деца от 0 до 7 г. и техните семейства </t>
  </si>
  <si>
    <t>Създаване модел на устойчиво предлагане услуги на уязвими хора</t>
  </si>
  <si>
    <t>7 млн.лв.</t>
  </si>
  <si>
    <t>ОП „РЧР” ЕСФ, други източници</t>
  </si>
  <si>
    <t>Развиване на местно ниво на направление „Помощник у дома” чрез повишаване капацитета на Домашен социален патронаж и интегрирано предоставяне на социални услуги в общността- Социален асистент, личен асистент, Домашен помощник</t>
  </si>
  <si>
    <t>Дневен център за възрастни хора с увреждания</t>
  </si>
  <si>
    <t>Град Сливен</t>
  </si>
  <si>
    <t>2014 - 2020 г.</t>
  </si>
  <si>
    <t>1,2 млн. лв.</t>
  </si>
  <si>
    <t>Държавно делегирано финансиране</t>
  </si>
  <si>
    <t>Предоставяне на услуги в общността за  хора, които са в частична или пълна невъзможност за самообслужване и социална изолация</t>
  </si>
  <si>
    <t>Защитени жилища</t>
  </si>
  <si>
    <t>2,4 млн. лв.</t>
  </si>
  <si>
    <t>Предотвратяване на социалната изолация на хора с увреждания и предоставяне на услуги в общността</t>
  </si>
  <si>
    <t xml:space="preserve">Център за социална рехабилитация и интеграция за хора с увреждания </t>
  </si>
  <si>
    <t xml:space="preserve">2015  - 2020 </t>
  </si>
  <si>
    <t>6 млн. лв.</t>
  </si>
  <si>
    <t xml:space="preserve">Предоставяне на социални услуги в общността за специфични рискови групи от населението </t>
  </si>
  <si>
    <t>Дом за стари хора</t>
  </si>
  <si>
    <t>18 млн. лв.</t>
  </si>
  <si>
    <t>Предоставяне на социални услуги за стари хора</t>
  </si>
  <si>
    <t>Устойчивост на съществуващата мрежа от социални услуги на местно ниво</t>
  </si>
  <si>
    <t xml:space="preserve">В процес на </t>
  </si>
  <si>
    <t>2014- 2020г.</t>
  </si>
  <si>
    <t xml:space="preserve">50 млн. лв. </t>
  </si>
  <si>
    <t>Държавно делегирано</t>
  </si>
  <si>
    <t>Финансиране</t>
  </si>
  <si>
    <t xml:space="preserve">Развиване на системата от съществуващи социални услуги в общността и от резиденнет тип на местно ниво- КСУДС, ЦОП, З „МБ”, ЦРДУ, Дневни центрове, ЦНСТ, Защитени жилища, ЦСРИ, Домашен социален патронаж и др.  </t>
  </si>
  <si>
    <t>ОБЛАСТ: ЗДРАВЕОПАЗВАНЕ</t>
  </si>
  <si>
    <t>(Примерни проекти:1. Реконструкция и разширение на университетски болници, както и доставка на медицинско оборудване- скенери, ехографи и т.н.2. Районни /областни болници, болници с родилни отделения, спешна помощ, 3.Центрове за хемодиализа- реконструкция, обновяване и доставка на апаратура,4. Детски болници и отделения)</t>
  </si>
  <si>
    <t>Превенция на социалнозначими болести</t>
  </si>
  <si>
    <t>Сливен и населените места на общината</t>
  </si>
  <si>
    <t>350 хил. лв.</t>
  </si>
  <si>
    <t>Национални програми и ЕСФ</t>
  </si>
  <si>
    <t>Обучение на населението за предпазване от болести: туберкулоза, ХИВ/СПИН, хепатит и др.</t>
  </si>
  <si>
    <t>Доизгражадане на кухни-майки за детските ясли</t>
  </si>
  <si>
    <t>2,5 млн. лв.</t>
  </si>
  <si>
    <t>ЕФРР, общински и републикански бюджет</t>
  </si>
  <si>
    <t>Завършване на проект за изграждане на система за хранене в детските ясли, която отговаря на съвременните изисквания – система HACCP / ХАСЕП</t>
  </si>
  <si>
    <t>ОБЛАСТ: ТУРИЗЪМ</t>
  </si>
  <si>
    <t>Експониране на могилите от тракийската епоха край Сливен, създаване на атракции към тях и разширение на РИМ-Сливен</t>
  </si>
  <si>
    <t>2015 - 2017</t>
  </si>
  <si>
    <t>5 000 000</t>
  </si>
  <si>
    <t>Развитие на конкурентноспособни туристически атракции, които допринасят за диверсификация на туристическия продукт, повишаване на ползите от туризма и развитие на местната икономика.</t>
  </si>
  <si>
    <t>Разработване на туристически пакети с туристически маршрути и тяхната социализация и популяризация</t>
  </si>
  <si>
    <t>Община Сливен и съседните й</t>
  </si>
  <si>
    <t>3 000 000</t>
  </si>
  <si>
    <t>Развитие на регионални туристически</t>
  </si>
  <si>
    <t>продукти, повишаване на ползите от туризма и развитие на местната икономика.</t>
  </si>
  <si>
    <t xml:space="preserve"> </t>
  </si>
  <si>
    <t>Изготвяне и реализация на интегриран проект за развитие на Сливенски минерални бани</t>
  </si>
  <si>
    <t>Сливенски минерални бани</t>
  </si>
  <si>
    <t>2015 - 2018</t>
  </si>
  <si>
    <t>15 – 25 млн. лв.</t>
  </si>
  <si>
    <t>ПЧП и ЕФРР</t>
  </si>
  <si>
    <t>Превръщане на района на Сливенски минерални бани във предпочитано място за балнео-санаториумно лечение на българските и чуждестранни туристи чрез изграждане на съвременна база и облагородяване на целия прилежащ терен</t>
  </si>
  <si>
    <t>Изготвяне и реализация на интегриран проект за развитие на местност „Карандила“</t>
  </si>
  <si>
    <t>Сливен, ПП „Сините камъни”</t>
  </si>
  <si>
    <t>Изграждане на съвременна почивна база със съпътстващи атракции и тяхното популяризиране сред български и чуждестранни туристи</t>
  </si>
  <si>
    <t>ОБЛАСТ: ЕКОЛОГИЯ</t>
  </si>
  <si>
    <t>(Примерни  проекти : 1. Изграждане на магистрални водопроводи; 2. Оползотворяване и рециклиране на отпадъци; 3. Пречистване на отпадни води;</t>
  </si>
  <si>
    <t xml:space="preserve"> 4. Управление на риска от наводнения)</t>
  </si>
  <si>
    <t>Завършване и пускане в експлоатация на ПСПВ-Сливен</t>
  </si>
  <si>
    <t>Работна</t>
  </si>
  <si>
    <t>17 млн. лв.</t>
  </si>
  <si>
    <t>Републикански бюджет</t>
  </si>
  <si>
    <t>Подобряване качеството на водата, подавана към населените на гр. Сливен</t>
  </si>
  <si>
    <t>Изграждане на канализационни мрежи и ПСОВ в населените места от 2-10 екв.ж.</t>
  </si>
  <si>
    <t>Населените места от 2-10екв.ж. на община Сливен</t>
  </si>
  <si>
    <t xml:space="preserve"> 2014 - 2020</t>
  </si>
  <si>
    <t>150 млн. лв.</t>
  </si>
  <si>
    <t>Кохезионен фонд, републикански и общински бюджети</t>
  </si>
  <si>
    <t>Увеличаване броя на домакинствата, свързани към канализационни системи;</t>
  </si>
  <si>
    <t>Намаляване течовете и инфилтрацията в канализационните системи и замърсяването на околната среда;</t>
  </si>
  <si>
    <t>ОБЛАСТ: ТЕРИТОРИАЛНО СЪТРУДНИЧЕСТВО</t>
  </si>
  <si>
    <t>Реновация и надграждане на информационната мрежа на община Сливен</t>
  </si>
  <si>
    <t>500 хил. лв.</t>
  </si>
  <si>
    <t>ЕФРР и Общ. бюджет</t>
  </si>
  <si>
    <t>Подобряване бързодействието на административните услуги, качеството и надеждността на мрежата</t>
  </si>
  <si>
    <t>Свързване на всички населени места в една мрежа</t>
  </si>
  <si>
    <t>42 нас. места от общината</t>
  </si>
  <si>
    <t>изпълнение</t>
  </si>
  <si>
    <t>20 хил.лв.</t>
  </si>
  <si>
    <t>Завършване на проект „Свързаност на населените места”</t>
  </si>
  <si>
    <t>Разширяване на системата за видеонаблюдение на важни общински обекти</t>
  </si>
  <si>
    <t>Община Сливен и нас.места</t>
  </si>
  <si>
    <t>25 хил.лв.</t>
  </si>
  <si>
    <t>Завършване на проект „Изграждане на система за видеонаблюдение на важни общински обекти”</t>
  </si>
  <si>
    <t>Зона с преобладаващ 
социален характер</t>
  </si>
  <si>
    <t>Зона на публични функции
 с висока обществена значимост</t>
  </si>
  <si>
    <t>Зона с преобладаващ
 социален характер</t>
  </si>
  <si>
    <t>Зона на публични функции с
 висока обществена значимост</t>
  </si>
  <si>
    <t>Зона на публични функции с 
висока обществена значимост</t>
  </si>
  <si>
    <t>кв. 86 и кв. 94 на кв. Комлука 
и прилежащите на р. Асеновска зони в северната част на кв. Клуцохор</t>
  </si>
  <si>
    <t>Обектът се намира в гр. Сливен, кв.139,
 им. пл. №№ 5526, 5527 по плана на град Сливен</t>
  </si>
  <si>
    <t>Сграда и дворно място, съставляващи поземлен
 имот II-7095, кв.662 по плана на гр. Сливен, ж.к. "Младост"</t>
  </si>
  <si>
    <t>Сграда и дворно място, съставляващи поземлен 
имот 10171 по плана на гр. Сливен, ж.к. „Стоян Заимов“</t>
  </si>
  <si>
    <t>Сграда и дворно място, 
съставляващо УПИ I, кв.81 по плана на град Сливен, ж.к. "Комлука"</t>
  </si>
  <si>
    <t>Сграда и дворно място, съставляващо УПИ I, 
кв.127 по плана на град Сливен, централна градска част</t>
  </si>
  <si>
    <t>Сграда и дворно място, съставляващо УПИ I, 
кв.562 по плана на град Сливен, ж.к. "Българка"</t>
  </si>
  <si>
    <r>
      <t>Проект: Обновление на ВиК инфраструктурата в селата</t>
    </r>
    <r>
      <rPr>
        <sz val="12"/>
        <color rgb="FFFF0000"/>
        <rFont val="Arial Narrow"/>
        <family val="2"/>
        <charset val="204"/>
      </rPr>
      <t xml:space="preserve"> </t>
    </r>
  </si>
  <si>
    <t>Брой на бизнес форумите проведени на 
територията на община Сливен в подкрепа на изграждането на бизнес мрежи и клъстери</t>
  </si>
  <si>
    <t>Брой на учениците със средно образование от община Сливен продължили образованието си във ВУЗ</t>
  </si>
  <si>
    <t>Брой на учениците получили средно образование в училища от община Сливен</t>
  </si>
  <si>
    <t xml:space="preserve">Брой ново оборудване за ранна диагностика в МБАЛ гр. Сливен 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</si>
</sst>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9"/>
      <color theme="1"/>
      <name val="Arial Narrow"/>
      <family val="2"/>
      <charset val="204"/>
    </font>
    <font>
      <b/>
      <sz val="9"/>
      <color theme="1"/>
      <name val="Arial Narrow"/>
      <family val="2"/>
      <charset val="204"/>
    </font>
    <font>
      <sz val="9"/>
      <color theme="1"/>
      <name val="Calibri"/>
      <family val="2"/>
      <charset val="204"/>
      <scheme val="minor"/>
    </font>
    <font>
      <i/>
      <sz val="9"/>
      <color theme="1"/>
      <name val="Arial Narrow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99CC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2"/>
      <color rgb="FFFF0000"/>
      <name val="Arial Narrow"/>
      <family val="2"/>
      <charset val="204"/>
    </font>
  </fonts>
  <fills count="2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99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42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22" borderId="5" xfId="0" applyFont="1" applyFill="1" applyBorder="1"/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23" borderId="0" xfId="0" applyFont="1" applyFill="1"/>
    <xf numFmtId="0" fontId="1" fillId="23" borderId="0" xfId="0" applyFont="1" applyFill="1" applyAlignment="1"/>
    <xf numFmtId="0" fontId="1" fillId="23" borderId="1" xfId="0" applyFont="1" applyFill="1" applyBorder="1" applyAlignment="1">
      <alignment horizontal="center" vertical="center" wrapText="1"/>
    </xf>
    <xf numFmtId="2" fontId="1" fillId="8" borderId="1" xfId="0" applyNumberFormat="1" applyFont="1" applyFill="1" applyBorder="1" applyAlignment="1">
      <alignment horizontal="center" vertical="center"/>
    </xf>
    <xf numFmtId="2" fontId="1" fillId="7" borderId="1" xfId="0" applyNumberFormat="1" applyFont="1" applyFill="1" applyBorder="1" applyAlignment="1">
      <alignment horizontal="center" vertical="center"/>
    </xf>
    <xf numFmtId="2" fontId="1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22" borderId="1" xfId="0" applyFont="1" applyFill="1" applyBorder="1" applyAlignment="1">
      <alignment horizontal="center" vertical="center"/>
    </xf>
    <xf numFmtId="0" fontId="1" fillId="24" borderId="1" xfId="0" applyFont="1" applyFill="1" applyBorder="1" applyAlignment="1">
      <alignment horizontal="center" vertical="center"/>
    </xf>
    <xf numFmtId="2" fontId="1" fillId="24" borderId="2" xfId="0" applyNumberFormat="1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2" fontId="1" fillId="11" borderId="1" xfId="0" applyNumberFormat="1" applyFont="1" applyFill="1" applyBorder="1" applyAlignment="1">
      <alignment horizontal="center" vertical="center"/>
    </xf>
    <xf numFmtId="0" fontId="1" fillId="25" borderId="1" xfId="0" applyFont="1" applyFill="1" applyBorder="1" applyAlignment="1">
      <alignment horizontal="center" vertical="center"/>
    </xf>
    <xf numFmtId="2" fontId="1" fillId="25" borderId="1" xfId="0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2" fontId="1" fillId="9" borderId="1" xfId="0" applyNumberFormat="1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  <xf numFmtId="2" fontId="1" fillId="13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2" fontId="1" fillId="6" borderId="1" xfId="0" applyNumberFormat="1" applyFont="1" applyFill="1" applyBorder="1" applyAlignment="1">
      <alignment horizontal="center" vertical="center"/>
    </xf>
    <xf numFmtId="0" fontId="1" fillId="20" borderId="1" xfId="0" applyFont="1" applyFill="1" applyBorder="1" applyAlignment="1">
      <alignment horizontal="center" vertical="center"/>
    </xf>
    <xf numFmtId="2" fontId="1" fillId="20" borderId="1" xfId="0" applyNumberFormat="1" applyFont="1" applyFill="1" applyBorder="1" applyAlignment="1">
      <alignment horizontal="center" vertical="center"/>
    </xf>
    <xf numFmtId="0" fontId="1" fillId="19" borderId="1" xfId="0" applyFont="1" applyFill="1" applyBorder="1" applyAlignment="1">
      <alignment horizontal="center" vertical="center"/>
    </xf>
    <xf numFmtId="2" fontId="1" fillId="19" borderId="1" xfId="0" applyNumberFormat="1" applyFont="1" applyFill="1" applyBorder="1" applyAlignment="1">
      <alignment horizontal="center" vertical="center"/>
    </xf>
    <xf numFmtId="0" fontId="1" fillId="18" borderId="1" xfId="0" applyFont="1" applyFill="1" applyBorder="1" applyAlignment="1">
      <alignment horizontal="center" vertical="center"/>
    </xf>
    <xf numFmtId="2" fontId="1" fillId="18" borderId="1" xfId="0" applyNumberFormat="1" applyFont="1" applyFill="1" applyBorder="1" applyAlignment="1">
      <alignment horizontal="center" vertical="center"/>
    </xf>
    <xf numFmtId="0" fontId="1" fillId="18" borderId="1" xfId="0" applyFont="1" applyFill="1" applyBorder="1"/>
    <xf numFmtId="0" fontId="2" fillId="0" borderId="1" xfId="0" applyFont="1" applyBorder="1" applyAlignment="1">
      <alignment horizontal="left" vertical="center" wrapText="1"/>
    </xf>
    <xf numFmtId="2" fontId="1" fillId="22" borderId="1" xfId="0" applyNumberFormat="1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left"/>
    </xf>
    <xf numFmtId="0" fontId="4" fillId="0" borderId="0" xfId="0" applyFont="1"/>
    <xf numFmtId="0" fontId="4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2" fillId="23" borderId="1" xfId="0" applyFont="1" applyFill="1" applyBorder="1" applyAlignment="1">
      <alignment horizontal="center" vertical="center"/>
    </xf>
    <xf numFmtId="0" fontId="2" fillId="23" borderId="1" xfId="0" applyFont="1" applyFill="1" applyBorder="1" applyAlignment="1">
      <alignment horizontal="center" vertical="center" wrapText="1"/>
    </xf>
    <xf numFmtId="0" fontId="5" fillId="23" borderId="1" xfId="0" applyFont="1" applyFill="1" applyBorder="1" applyAlignment="1">
      <alignment horizontal="center" vertical="center"/>
    </xf>
    <xf numFmtId="0" fontId="5" fillId="23" borderId="1" xfId="0" applyFont="1" applyFill="1" applyBorder="1" applyAlignment="1">
      <alignment horizontal="center" vertical="center" wrapText="1"/>
    </xf>
    <xf numFmtId="2" fontId="1" fillId="14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6" fillId="26" borderId="1" xfId="0" applyFont="1" applyFill="1" applyBorder="1" applyAlignment="1">
      <alignment horizontal="right"/>
    </xf>
    <xf numFmtId="0" fontId="6" fillId="26" borderId="1" xfId="0" applyFont="1" applyFill="1" applyBorder="1" applyAlignment="1">
      <alignment wrapText="1"/>
    </xf>
    <xf numFmtId="0" fontId="7" fillId="0" borderId="1" xfId="0" applyFont="1" applyBorder="1" applyAlignment="1">
      <alignment horizontal="left" vertical="justify"/>
    </xf>
    <xf numFmtId="0" fontId="7" fillId="0" borderId="1" xfId="0" applyFont="1" applyBorder="1" applyAlignment="1">
      <alignment horizontal="center" vertical="center"/>
    </xf>
    <xf numFmtId="0" fontId="12" fillId="27" borderId="17" xfId="0" applyFont="1" applyFill="1" applyBorder="1" applyAlignment="1">
      <alignment horizontal="center" vertical="top" wrapText="1"/>
    </xf>
    <xf numFmtId="0" fontId="0" fillId="27" borderId="20" xfId="0" applyFill="1" applyBorder="1" applyAlignment="1">
      <alignment vertical="top" wrapText="1"/>
    </xf>
    <xf numFmtId="0" fontId="10" fillId="0" borderId="26" xfId="0" applyFont="1" applyBorder="1" applyAlignment="1">
      <alignment vertical="top" wrapText="1"/>
    </xf>
    <xf numFmtId="0" fontId="0" fillId="0" borderId="26" xfId="0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10" fillId="0" borderId="25" xfId="0" applyFont="1" applyBorder="1" applyAlignment="1">
      <alignment vertical="top" wrapText="1"/>
    </xf>
    <xf numFmtId="0" fontId="10" fillId="0" borderId="26" xfId="0" applyFont="1" applyBorder="1" applyAlignment="1">
      <alignment horizontal="left" vertical="top" wrapText="1" indent="9"/>
    </xf>
    <xf numFmtId="0" fontId="10" fillId="0" borderId="25" xfId="0" applyFont="1" applyBorder="1" applyAlignment="1">
      <alignment horizontal="left" vertical="top" wrapText="1" indent="9"/>
    </xf>
    <xf numFmtId="0" fontId="10" fillId="0" borderId="17" xfId="0" applyFont="1" applyBorder="1" applyAlignment="1">
      <alignment vertical="top" wrapText="1"/>
    </xf>
    <xf numFmtId="0" fontId="10" fillId="0" borderId="17" xfId="0" applyFont="1" applyBorder="1" applyAlignment="1">
      <alignment horizontal="justify" vertical="top" wrapText="1"/>
    </xf>
    <xf numFmtId="0" fontId="10" fillId="0" borderId="27" xfId="0" applyFont="1" applyBorder="1" applyAlignment="1">
      <alignment vertical="top" wrapText="1"/>
    </xf>
    <xf numFmtId="0" fontId="10" fillId="0" borderId="27" xfId="0" applyFont="1" applyBorder="1" applyAlignment="1">
      <alignment horizontal="justify" vertical="top" wrapText="1"/>
    </xf>
    <xf numFmtId="0" fontId="10" fillId="0" borderId="26" xfId="0" applyFont="1" applyBorder="1" applyAlignment="1">
      <alignment horizontal="justify" vertical="top" wrapText="1"/>
    </xf>
    <xf numFmtId="0" fontId="12" fillId="27" borderId="15" xfId="0" applyFont="1" applyFill="1" applyBorder="1" applyAlignment="1">
      <alignment horizontal="center" vertical="top" wrapText="1"/>
    </xf>
    <xf numFmtId="0" fontId="11" fillId="0" borderId="26" xfId="0" applyFont="1" applyBorder="1" applyAlignment="1">
      <alignment vertical="top" wrapText="1"/>
    </xf>
    <xf numFmtId="0" fontId="11" fillId="0" borderId="25" xfId="0" applyFont="1" applyBorder="1" applyAlignment="1">
      <alignment vertical="top" wrapText="1"/>
    </xf>
    <xf numFmtId="0" fontId="17" fillId="0" borderId="26" xfId="0" applyFont="1" applyBorder="1" applyAlignment="1">
      <alignment horizontal="justify" vertical="top" wrapText="1"/>
    </xf>
    <xf numFmtId="0" fontId="17" fillId="0" borderId="26" xfId="0" applyFont="1" applyBorder="1" applyAlignment="1">
      <alignment horizontal="center" vertical="top" wrapText="1"/>
    </xf>
    <xf numFmtId="0" fontId="17" fillId="0" borderId="25" xfId="0" applyFont="1" applyBorder="1" applyAlignment="1">
      <alignment horizontal="center" vertical="top" wrapText="1"/>
    </xf>
    <xf numFmtId="0" fontId="10" fillId="0" borderId="40" xfId="0" applyFont="1" applyBorder="1" applyAlignment="1">
      <alignment vertical="top" wrapText="1"/>
    </xf>
    <xf numFmtId="0" fontId="10" fillId="0" borderId="40" xfId="0" applyFont="1" applyBorder="1" applyAlignment="1">
      <alignment horizontal="left" vertical="top" wrapText="1" indent="9"/>
    </xf>
    <xf numFmtId="0" fontId="10" fillId="0" borderId="20" xfId="0" applyFont="1" applyBorder="1" applyAlignment="1">
      <alignment vertical="top" wrapText="1"/>
    </xf>
    <xf numFmtId="0" fontId="10" fillId="0" borderId="25" xfId="0" applyFont="1" applyBorder="1" applyAlignment="1">
      <alignment horizontal="justify" vertical="top" wrapText="1"/>
    </xf>
    <xf numFmtId="0" fontId="10" fillId="0" borderId="40" xfId="0" applyFont="1" applyBorder="1" applyAlignment="1">
      <alignment horizontal="justify" vertical="top" wrapText="1"/>
    </xf>
    <xf numFmtId="0" fontId="10" fillId="0" borderId="20" xfId="0" applyFont="1" applyBorder="1" applyAlignment="1">
      <alignment horizontal="justify" vertical="top" wrapText="1"/>
    </xf>
    <xf numFmtId="0" fontId="18" fillId="27" borderId="20" xfId="0" applyFont="1" applyFill="1" applyBorder="1" applyAlignment="1">
      <alignment vertical="top" wrapText="1"/>
    </xf>
    <xf numFmtId="0" fontId="16" fillId="0" borderId="25" xfId="0" applyFont="1" applyBorder="1" applyAlignment="1">
      <alignment vertical="top" wrapText="1"/>
    </xf>
    <xf numFmtId="0" fontId="16" fillId="0" borderId="25" xfId="0" applyFont="1" applyBorder="1" applyAlignment="1">
      <alignment horizontal="left" vertical="top" wrapText="1" indent="9"/>
    </xf>
    <xf numFmtId="0" fontId="16" fillId="0" borderId="27" xfId="0" applyFont="1" applyBorder="1" applyAlignment="1">
      <alignment vertical="top" wrapText="1"/>
    </xf>
    <xf numFmtId="0" fontId="16" fillId="0" borderId="17" xfId="0" applyFont="1" applyBorder="1" applyAlignment="1">
      <alignment vertical="top" wrapText="1"/>
    </xf>
    <xf numFmtId="0" fontId="16" fillId="0" borderId="20" xfId="0" applyFont="1" applyBorder="1" applyAlignment="1">
      <alignment vertical="top" wrapText="1"/>
    </xf>
    <xf numFmtId="0" fontId="10" fillId="0" borderId="23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26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/>
    </xf>
    <xf numFmtId="0" fontId="12" fillId="27" borderId="1" xfId="0" applyFont="1" applyFill="1" applyBorder="1" applyAlignment="1">
      <alignment horizontal="center" vertical="top" wrapText="1"/>
    </xf>
    <xf numFmtId="0" fontId="0" fillId="27" borderId="1" xfId="0" applyFill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0" fillId="0" borderId="1" xfId="0" applyFont="1" applyBorder="1" applyAlignment="1">
      <alignment horizontal="justify" vertical="top" wrapText="1"/>
    </xf>
    <xf numFmtId="0" fontId="19" fillId="0" borderId="0" xfId="0" applyFont="1"/>
    <xf numFmtId="0" fontId="19" fillId="0" borderId="0" xfId="0" applyFont="1" applyAlignment="1"/>
    <xf numFmtId="0" fontId="19" fillId="21" borderId="1" xfId="0" applyFont="1" applyFill="1" applyBorder="1" applyAlignment="1">
      <alignment horizontal="left" vertical="center"/>
    </xf>
    <xf numFmtId="0" fontId="19" fillId="21" borderId="1" xfId="0" applyFont="1" applyFill="1" applyBorder="1" applyAlignment="1">
      <alignment horizontal="center" vertical="center" wrapText="1"/>
    </xf>
    <xf numFmtId="0" fontId="19" fillId="21" borderId="1" xfId="0" applyFont="1" applyFill="1" applyBorder="1" applyAlignment="1">
      <alignment horizontal="center" vertical="center"/>
    </xf>
    <xf numFmtId="0" fontId="19" fillId="21" borderId="1" xfId="0" applyFont="1" applyFill="1" applyBorder="1"/>
    <xf numFmtId="0" fontId="19" fillId="22" borderId="5" xfId="0" applyFont="1" applyFill="1" applyBorder="1"/>
    <xf numFmtId="0" fontId="19" fillId="22" borderId="6" xfId="0" applyFont="1" applyFill="1" applyBorder="1" applyAlignment="1">
      <alignment horizontal="center" vertical="center" wrapText="1"/>
    </xf>
    <xf numFmtId="0" fontId="19" fillId="22" borderId="7" xfId="0" applyFont="1" applyFill="1" applyBorder="1" applyAlignment="1">
      <alignment horizontal="right" vertical="center"/>
    </xf>
    <xf numFmtId="2" fontId="20" fillId="22" borderId="2" xfId="0" applyNumberFormat="1" applyFont="1" applyFill="1" applyBorder="1" applyAlignment="1">
      <alignment horizontal="center" vertical="center"/>
    </xf>
    <xf numFmtId="1" fontId="20" fillId="22" borderId="2" xfId="0" applyNumberFormat="1" applyFont="1" applyFill="1" applyBorder="1" applyAlignment="1">
      <alignment horizontal="center" vertical="center"/>
    </xf>
    <xf numFmtId="2" fontId="20" fillId="16" borderId="1" xfId="0" applyNumberFormat="1" applyFont="1" applyFill="1" applyBorder="1" applyAlignment="1">
      <alignment horizontal="center" vertical="center"/>
    </xf>
    <xf numFmtId="2" fontId="20" fillId="11" borderId="1" xfId="0" applyNumberFormat="1" applyFont="1" applyFill="1" applyBorder="1" applyAlignment="1">
      <alignment horizontal="center" vertical="center"/>
    </xf>
    <xf numFmtId="2" fontId="20" fillId="12" borderId="1" xfId="0" applyNumberFormat="1" applyFont="1" applyFill="1" applyBorder="1" applyAlignment="1">
      <alignment horizontal="center" vertical="center"/>
    </xf>
    <xf numFmtId="2" fontId="20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2" fontId="19" fillId="0" borderId="1" xfId="0" applyNumberFormat="1" applyFont="1" applyBorder="1" applyAlignment="1">
      <alignment horizontal="center" vertical="center"/>
    </xf>
    <xf numFmtId="0" fontId="19" fillId="0" borderId="1" xfId="0" applyFont="1" applyBorder="1"/>
    <xf numFmtId="0" fontId="19" fillId="0" borderId="1" xfId="0" applyFont="1" applyBorder="1" applyAlignment="1">
      <alignment horizontal="center" vertical="center"/>
    </xf>
    <xf numFmtId="0" fontId="19" fillId="10" borderId="1" xfId="0" applyFont="1" applyFill="1" applyBorder="1" applyAlignment="1">
      <alignment horizontal="center" vertical="center"/>
    </xf>
    <xf numFmtId="0" fontId="19" fillId="10" borderId="1" xfId="0" applyFont="1" applyFill="1" applyBorder="1"/>
    <xf numFmtId="0" fontId="19" fillId="0" borderId="1" xfId="0" applyFont="1" applyBorder="1" applyAlignment="1">
      <alignment wrapText="1"/>
    </xf>
    <xf numFmtId="0" fontId="19" fillId="10" borderId="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2" fontId="20" fillId="14" borderId="1" xfId="0" applyNumberFormat="1" applyFont="1" applyFill="1" applyBorder="1" applyAlignment="1">
      <alignment horizontal="center" vertical="center"/>
    </xf>
    <xf numFmtId="2" fontId="19" fillId="0" borderId="1" xfId="0" applyNumberFormat="1" applyFont="1" applyBorder="1" applyAlignment="1">
      <alignment vertical="center"/>
    </xf>
    <xf numFmtId="0" fontId="19" fillId="10" borderId="1" xfId="0" applyFont="1" applyFill="1" applyBorder="1" applyAlignment="1">
      <alignment horizontal="left" vertical="center" wrapText="1"/>
    </xf>
    <xf numFmtId="2" fontId="19" fillId="10" borderId="1" xfId="0" applyNumberFormat="1" applyFont="1" applyFill="1" applyBorder="1" applyAlignment="1">
      <alignment horizontal="center" vertical="center"/>
    </xf>
    <xf numFmtId="0" fontId="19" fillId="0" borderId="11" xfId="0" applyFont="1" applyBorder="1" applyAlignment="1">
      <alignment horizontal="left" vertical="center" wrapText="1"/>
    </xf>
    <xf numFmtId="2" fontId="20" fillId="7" borderId="1" xfId="0" applyNumberFormat="1" applyFont="1" applyFill="1" applyBorder="1" applyAlignment="1">
      <alignment horizontal="center" vertical="center"/>
    </xf>
    <xf numFmtId="2" fontId="20" fillId="8" borderId="1" xfId="0" applyNumberFormat="1" applyFont="1" applyFill="1" applyBorder="1" applyAlignment="1">
      <alignment horizontal="center" vertical="center"/>
    </xf>
    <xf numFmtId="2" fontId="20" fillId="5" borderId="1" xfId="0" applyNumberFormat="1" applyFont="1" applyFill="1" applyBorder="1" applyAlignment="1">
      <alignment horizontal="center" vertical="center"/>
    </xf>
    <xf numFmtId="2" fontId="20" fillId="3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left" vertical="center" wrapText="1"/>
    </xf>
    <xf numFmtId="2" fontId="19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/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2" fontId="20" fillId="13" borderId="1" xfId="0" applyNumberFormat="1" applyFont="1" applyFill="1" applyBorder="1" applyAlignment="1">
      <alignment horizontal="center" vertical="center"/>
    </xf>
    <xf numFmtId="2" fontId="20" fillId="9" borderId="1" xfId="0" applyNumberFormat="1" applyFont="1" applyFill="1" applyBorder="1" applyAlignment="1">
      <alignment horizontal="center" vertical="center"/>
    </xf>
    <xf numFmtId="2" fontId="20" fillId="6" borderId="1" xfId="0" applyNumberFormat="1" applyFont="1" applyFill="1" applyBorder="1" applyAlignment="1">
      <alignment horizontal="center" vertical="center"/>
    </xf>
    <xf numFmtId="2" fontId="20" fillId="4" borderId="1" xfId="0" applyNumberFormat="1" applyFont="1" applyFill="1" applyBorder="1" applyAlignment="1">
      <alignment horizontal="center" vertical="center"/>
    </xf>
    <xf numFmtId="2" fontId="20" fillId="20" borderId="1" xfId="0" applyNumberFormat="1" applyFont="1" applyFill="1" applyBorder="1" applyAlignment="1">
      <alignment horizontal="center" vertical="center"/>
    </xf>
    <xf numFmtId="2" fontId="20" fillId="19" borderId="1" xfId="0" applyNumberFormat="1" applyFont="1" applyFill="1" applyBorder="1" applyAlignment="1">
      <alignment horizontal="center" vertical="center"/>
    </xf>
    <xf numFmtId="2" fontId="20" fillId="18" borderId="1" xfId="0" applyNumberFormat="1" applyFont="1" applyFill="1" applyBorder="1" applyAlignment="1">
      <alignment horizontal="center" vertical="center"/>
    </xf>
    <xf numFmtId="2" fontId="20" fillId="17" borderId="1" xfId="0" applyNumberFormat="1" applyFont="1" applyFill="1" applyBorder="1" applyAlignment="1">
      <alignment horizontal="center" vertical="center"/>
    </xf>
    <xf numFmtId="0" fontId="8" fillId="0" borderId="1" xfId="0" applyFont="1" applyBorder="1"/>
    <xf numFmtId="2" fontId="19" fillId="0" borderId="2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8" fillId="0" borderId="2" xfId="0" applyFont="1" applyBorder="1"/>
    <xf numFmtId="0" fontId="19" fillId="10" borderId="2" xfId="0" applyFont="1" applyFill="1" applyBorder="1" applyAlignment="1">
      <alignment horizontal="center" vertical="center"/>
    </xf>
    <xf numFmtId="0" fontId="19" fillId="22" borderId="2" xfId="0" applyFont="1" applyFill="1" applyBorder="1" applyAlignment="1">
      <alignment horizontal="center" vertical="center" wrapText="1"/>
    </xf>
    <xf numFmtId="0" fontId="19" fillId="22" borderId="2" xfId="0" applyFont="1" applyFill="1" applyBorder="1" applyAlignment="1">
      <alignment horizontal="center" vertical="center"/>
    </xf>
    <xf numFmtId="0" fontId="20" fillId="22" borderId="2" xfId="0" applyFont="1" applyFill="1" applyBorder="1" applyAlignment="1">
      <alignment horizontal="center" vertical="center"/>
    </xf>
    <xf numFmtId="0" fontId="2" fillId="18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6" borderId="10" xfId="0" applyFont="1" applyFill="1" applyBorder="1" applyAlignment="1">
      <alignment horizontal="left" vertical="center" wrapText="1"/>
    </xf>
    <xf numFmtId="0" fontId="2" fillId="6" borderId="12" xfId="0" applyFont="1" applyFill="1" applyBorder="1" applyAlignment="1">
      <alignment horizontal="left" vertical="center" wrapText="1"/>
    </xf>
    <xf numFmtId="0" fontId="2" fillId="6" borderId="11" xfId="0" applyFont="1" applyFill="1" applyBorder="1" applyAlignment="1">
      <alignment horizontal="left" vertical="center" wrapText="1"/>
    </xf>
    <xf numFmtId="0" fontId="2" fillId="20" borderId="10" xfId="0" applyFont="1" applyFill="1" applyBorder="1" applyAlignment="1">
      <alignment horizontal="left" vertical="center" wrapText="1"/>
    </xf>
    <xf numFmtId="0" fontId="2" fillId="20" borderId="12" xfId="0" applyFont="1" applyFill="1" applyBorder="1" applyAlignment="1">
      <alignment horizontal="left" vertical="center" wrapText="1"/>
    </xf>
    <xf numFmtId="0" fontId="2" fillId="20" borderId="11" xfId="0" applyFont="1" applyFill="1" applyBorder="1" applyAlignment="1">
      <alignment horizontal="left" vertical="center" wrapText="1"/>
    </xf>
    <xf numFmtId="0" fontId="2" fillId="19" borderId="10" xfId="0" applyFont="1" applyFill="1" applyBorder="1" applyAlignment="1">
      <alignment horizontal="left" vertical="center" wrapText="1"/>
    </xf>
    <xf numFmtId="0" fontId="2" fillId="19" borderId="12" xfId="0" applyFont="1" applyFill="1" applyBorder="1" applyAlignment="1">
      <alignment horizontal="left" vertical="center" wrapText="1"/>
    </xf>
    <xf numFmtId="0" fontId="2" fillId="19" borderId="11" xfId="0" applyFont="1" applyFill="1" applyBorder="1" applyAlignment="1">
      <alignment horizontal="left" vertical="center" wrapText="1"/>
    </xf>
    <xf numFmtId="0" fontId="2" fillId="18" borderId="10" xfId="0" applyFont="1" applyFill="1" applyBorder="1" applyAlignment="1">
      <alignment horizontal="left" vertical="center" wrapText="1"/>
    </xf>
    <xf numFmtId="0" fontId="2" fillId="18" borderId="12" xfId="0" applyFont="1" applyFill="1" applyBorder="1" applyAlignment="1">
      <alignment horizontal="left" vertical="center" wrapText="1"/>
    </xf>
    <xf numFmtId="0" fontId="2" fillId="18" borderId="11" xfId="0" applyFont="1" applyFill="1" applyBorder="1" applyAlignment="1">
      <alignment horizontal="left" vertical="center" wrapText="1"/>
    </xf>
    <xf numFmtId="0" fontId="2" fillId="17" borderId="10" xfId="0" applyFont="1" applyFill="1" applyBorder="1" applyAlignment="1">
      <alignment horizontal="left" vertical="center" wrapText="1"/>
    </xf>
    <xf numFmtId="0" fontId="2" fillId="17" borderId="12" xfId="0" applyFont="1" applyFill="1" applyBorder="1" applyAlignment="1">
      <alignment horizontal="left" vertical="center" wrapText="1"/>
    </xf>
    <xf numFmtId="0" fontId="2" fillId="17" borderId="11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9" borderId="10" xfId="0" applyFont="1" applyFill="1" applyBorder="1" applyAlignment="1">
      <alignment horizontal="left" vertical="center" wrapText="1"/>
    </xf>
    <xf numFmtId="0" fontId="2" fillId="9" borderId="12" xfId="0" applyFont="1" applyFill="1" applyBorder="1" applyAlignment="1">
      <alignment horizontal="left" vertical="center" wrapText="1"/>
    </xf>
    <xf numFmtId="0" fontId="2" fillId="9" borderId="11" xfId="0" applyFont="1" applyFill="1" applyBorder="1" applyAlignment="1">
      <alignment horizontal="left" vertical="center" wrapText="1"/>
    </xf>
    <xf numFmtId="0" fontId="2" fillId="13" borderId="10" xfId="0" applyFont="1" applyFill="1" applyBorder="1" applyAlignment="1">
      <alignment horizontal="left" vertical="center" wrapText="1"/>
    </xf>
    <xf numFmtId="0" fontId="2" fillId="13" borderId="12" xfId="0" applyFont="1" applyFill="1" applyBorder="1" applyAlignment="1">
      <alignment horizontal="left" vertical="center" wrapText="1"/>
    </xf>
    <xf numFmtId="0" fontId="2" fillId="13" borderId="11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2" fillId="5" borderId="12" xfId="0" applyFont="1" applyFill="1" applyBorder="1" applyAlignment="1">
      <alignment horizontal="left" vertical="center" wrapText="1"/>
    </xf>
    <xf numFmtId="0" fontId="2" fillId="5" borderId="11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top" wrapText="1"/>
    </xf>
    <xf numFmtId="0" fontId="2" fillId="5" borderId="12" xfId="0" applyFont="1" applyFill="1" applyBorder="1" applyAlignment="1">
      <alignment horizontal="left" vertical="top" wrapText="1"/>
    </xf>
    <xf numFmtId="0" fontId="2" fillId="5" borderId="11" xfId="0" applyFont="1" applyFill="1" applyBorder="1" applyAlignment="1">
      <alignment horizontal="left" vertical="top" wrapText="1"/>
    </xf>
    <xf numFmtId="0" fontId="2" fillId="7" borderId="10" xfId="0" applyFont="1" applyFill="1" applyBorder="1" applyAlignment="1">
      <alignment horizontal="left" vertical="center" wrapText="1"/>
    </xf>
    <xf numFmtId="0" fontId="2" fillId="7" borderId="12" xfId="0" applyFont="1" applyFill="1" applyBorder="1" applyAlignment="1">
      <alignment horizontal="left" vertical="center" wrapText="1"/>
    </xf>
    <xf numFmtId="0" fontId="2" fillId="7" borderId="11" xfId="0" applyFont="1" applyFill="1" applyBorder="1" applyAlignment="1">
      <alignment horizontal="left" vertical="center" wrapText="1"/>
    </xf>
    <xf numFmtId="0" fontId="2" fillId="8" borderId="10" xfId="0" applyFont="1" applyFill="1" applyBorder="1" applyAlignment="1">
      <alignment horizontal="left" vertical="center" wrapText="1"/>
    </xf>
    <xf numFmtId="0" fontId="2" fillId="8" borderId="12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14" borderId="10" xfId="0" applyFont="1" applyFill="1" applyBorder="1" applyAlignment="1">
      <alignment horizontal="left" vertical="center" wrapText="1"/>
    </xf>
    <xf numFmtId="0" fontId="2" fillId="14" borderId="12" xfId="0" applyFont="1" applyFill="1" applyBorder="1" applyAlignment="1">
      <alignment horizontal="left" vertical="center" wrapText="1"/>
    </xf>
    <xf numFmtId="0" fontId="2" fillId="14" borderId="11" xfId="0" applyFont="1" applyFill="1" applyBorder="1" applyAlignment="1">
      <alignment horizontal="left" vertical="center" wrapText="1"/>
    </xf>
    <xf numFmtId="0" fontId="2" fillId="24" borderId="5" xfId="0" applyFont="1" applyFill="1" applyBorder="1" applyAlignment="1">
      <alignment horizontal="left" vertical="center" wrapText="1"/>
    </xf>
    <xf numFmtId="0" fontId="2" fillId="24" borderId="6" xfId="0" applyFont="1" applyFill="1" applyBorder="1" applyAlignment="1">
      <alignment horizontal="left" vertical="center" wrapText="1"/>
    </xf>
    <xf numFmtId="0" fontId="2" fillId="24" borderId="7" xfId="0" applyFont="1" applyFill="1" applyBorder="1" applyAlignment="1">
      <alignment horizontal="left" vertical="center" wrapText="1"/>
    </xf>
    <xf numFmtId="0" fontId="2" fillId="16" borderId="10" xfId="0" applyFont="1" applyFill="1" applyBorder="1" applyAlignment="1">
      <alignment horizontal="left" vertical="center" wrapText="1"/>
    </xf>
    <xf numFmtId="0" fontId="2" fillId="16" borderId="12" xfId="0" applyFont="1" applyFill="1" applyBorder="1" applyAlignment="1">
      <alignment horizontal="left" vertical="center" wrapText="1"/>
    </xf>
    <xf numFmtId="0" fontId="2" fillId="16" borderId="11" xfId="0" applyFont="1" applyFill="1" applyBorder="1" applyAlignment="1">
      <alignment horizontal="left" vertical="center" wrapText="1"/>
    </xf>
    <xf numFmtId="0" fontId="2" fillId="11" borderId="10" xfId="0" applyFont="1" applyFill="1" applyBorder="1" applyAlignment="1">
      <alignment horizontal="left" vertical="center" wrapText="1"/>
    </xf>
    <xf numFmtId="0" fontId="2" fillId="11" borderId="12" xfId="0" applyFont="1" applyFill="1" applyBorder="1" applyAlignment="1">
      <alignment horizontal="left" vertical="center" wrapText="1"/>
    </xf>
    <xf numFmtId="0" fontId="2" fillId="11" borderId="11" xfId="0" applyFont="1" applyFill="1" applyBorder="1" applyAlignment="1">
      <alignment horizontal="left" vertical="center" wrapText="1"/>
    </xf>
    <xf numFmtId="0" fontId="1" fillId="23" borderId="1" xfId="0" applyFont="1" applyFill="1" applyBorder="1" applyAlignment="1">
      <alignment horizontal="center" vertical="center"/>
    </xf>
    <xf numFmtId="0" fontId="1" fillId="23" borderId="10" xfId="0" applyFont="1" applyFill="1" applyBorder="1" applyAlignment="1">
      <alignment horizontal="center" vertical="center"/>
    </xf>
    <xf numFmtId="0" fontId="1" fillId="23" borderId="12" xfId="0" applyFont="1" applyFill="1" applyBorder="1" applyAlignment="1">
      <alignment horizontal="center" vertical="center"/>
    </xf>
    <xf numFmtId="0" fontId="1" fillId="23" borderId="11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22" borderId="12" xfId="0" applyFont="1" applyFill="1" applyBorder="1" applyAlignment="1">
      <alignment horizontal="right" vertical="center" wrapText="1"/>
    </xf>
    <xf numFmtId="0" fontId="2" fillId="22" borderId="11" xfId="0" applyFont="1" applyFill="1" applyBorder="1" applyAlignment="1">
      <alignment horizontal="right" vertical="center" wrapText="1"/>
    </xf>
    <xf numFmtId="0" fontId="1" fillId="23" borderId="0" xfId="0" applyFont="1" applyFill="1" applyAlignment="1">
      <alignment horizontal="left"/>
    </xf>
    <xf numFmtId="0" fontId="1" fillId="23" borderId="1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left" vertical="center" wrapText="1"/>
    </xf>
    <xf numFmtId="0" fontId="2" fillId="4" borderId="12" xfId="0" applyFont="1" applyFill="1" applyBorder="1" applyAlignment="1">
      <alignment horizontal="left" vertical="center" wrapText="1"/>
    </xf>
    <xf numFmtId="0" fontId="2" fillId="4" borderId="11" xfId="0" applyFont="1" applyFill="1" applyBorder="1" applyAlignment="1">
      <alignment horizontal="left" vertical="center" wrapText="1"/>
    </xf>
    <xf numFmtId="0" fontId="3" fillId="23" borderId="10" xfId="0" applyFont="1" applyFill="1" applyBorder="1" applyAlignment="1">
      <alignment horizontal="center" vertical="center"/>
    </xf>
    <xf numFmtId="0" fontId="3" fillId="23" borderId="12" xfId="0" applyFont="1" applyFill="1" applyBorder="1" applyAlignment="1">
      <alignment horizontal="center" vertical="center"/>
    </xf>
    <xf numFmtId="0" fontId="3" fillId="23" borderId="11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left" vertical="top" wrapText="1"/>
    </xf>
    <xf numFmtId="0" fontId="2" fillId="4" borderId="12" xfId="0" applyFont="1" applyFill="1" applyBorder="1" applyAlignment="1">
      <alignment horizontal="left" vertical="top" wrapText="1"/>
    </xf>
    <xf numFmtId="0" fontId="2" fillId="4" borderId="11" xfId="0" applyFont="1" applyFill="1" applyBorder="1" applyAlignment="1">
      <alignment horizontal="left" vertical="top" wrapText="1"/>
    </xf>
    <xf numFmtId="0" fontId="2" fillId="0" borderId="10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vertical="center" wrapText="1"/>
    </xf>
    <xf numFmtId="0" fontId="2" fillId="12" borderId="10" xfId="0" applyFont="1" applyFill="1" applyBorder="1" applyAlignment="1">
      <alignment horizontal="left" vertical="center" wrapText="1"/>
    </xf>
    <xf numFmtId="0" fontId="2" fillId="12" borderId="12" xfId="0" applyFont="1" applyFill="1" applyBorder="1" applyAlignment="1">
      <alignment horizontal="left" vertical="center" wrapText="1"/>
    </xf>
    <xf numFmtId="0" fontId="2" fillId="12" borderId="11" xfId="0" applyFont="1" applyFill="1" applyBorder="1" applyAlignment="1">
      <alignment horizontal="left" vertical="center" wrapText="1"/>
    </xf>
    <xf numFmtId="0" fontId="2" fillId="23" borderId="10" xfId="0" applyFont="1" applyFill="1" applyBorder="1" applyAlignment="1">
      <alignment horizontal="center" vertical="center"/>
    </xf>
    <xf numFmtId="0" fontId="2" fillId="23" borderId="12" xfId="0" applyFont="1" applyFill="1" applyBorder="1" applyAlignment="1">
      <alignment horizontal="center" vertical="center"/>
    </xf>
    <xf numFmtId="0" fontId="2" fillId="23" borderId="1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14" borderId="10" xfId="0" applyFont="1" applyFill="1" applyBorder="1" applyAlignment="1">
      <alignment horizontal="left" vertical="top" wrapText="1"/>
    </xf>
    <xf numFmtId="0" fontId="2" fillId="14" borderId="12" xfId="0" applyFont="1" applyFill="1" applyBorder="1" applyAlignment="1">
      <alignment horizontal="left" vertical="top" wrapText="1"/>
    </xf>
    <xf numFmtId="0" fontId="2" fillId="14" borderId="11" xfId="0" applyFont="1" applyFill="1" applyBorder="1" applyAlignment="1">
      <alignment horizontal="left" vertical="top" wrapText="1"/>
    </xf>
    <xf numFmtId="2" fontId="20" fillId="2" borderId="2" xfId="0" applyNumberFormat="1" applyFont="1" applyFill="1" applyBorder="1" applyAlignment="1">
      <alignment horizontal="center" vertical="center"/>
    </xf>
    <xf numFmtId="2" fontId="20" fillId="2" borderId="3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wrapText="1"/>
    </xf>
    <xf numFmtId="0" fontId="19" fillId="0" borderId="4" xfId="0" applyFont="1" applyBorder="1" applyAlignment="1">
      <alignment horizontal="left" wrapText="1"/>
    </xf>
    <xf numFmtId="0" fontId="19" fillId="15" borderId="5" xfId="0" applyFont="1" applyFill="1" applyBorder="1" applyAlignment="1">
      <alignment horizontal="left" vertical="center" wrapText="1"/>
    </xf>
    <xf numFmtId="0" fontId="19" fillId="15" borderId="6" xfId="0" applyFont="1" applyFill="1" applyBorder="1" applyAlignment="1">
      <alignment horizontal="left" vertical="center" wrapText="1"/>
    </xf>
    <xf numFmtId="0" fontId="19" fillId="15" borderId="7" xfId="0" applyFont="1" applyFill="1" applyBorder="1" applyAlignment="1">
      <alignment horizontal="left" vertical="center" wrapText="1"/>
    </xf>
    <xf numFmtId="0" fontId="19" fillId="15" borderId="8" xfId="0" applyFont="1" applyFill="1" applyBorder="1" applyAlignment="1">
      <alignment horizontal="left" vertical="center" wrapText="1"/>
    </xf>
    <xf numFmtId="0" fontId="19" fillId="15" borderId="4" xfId="0" applyFont="1" applyFill="1" applyBorder="1" applyAlignment="1">
      <alignment horizontal="left" vertical="center" wrapText="1"/>
    </xf>
    <xf numFmtId="0" fontId="19" fillId="15" borderId="9" xfId="0" applyFont="1" applyFill="1" applyBorder="1" applyAlignment="1">
      <alignment horizontal="left" vertical="center" wrapText="1"/>
    </xf>
    <xf numFmtId="0" fontId="19" fillId="21" borderId="1" xfId="0" applyFont="1" applyFill="1" applyBorder="1" applyAlignment="1">
      <alignment horizontal="center" vertical="center"/>
    </xf>
    <xf numFmtId="0" fontId="19" fillId="16" borderId="10" xfId="0" applyFont="1" applyFill="1" applyBorder="1" applyAlignment="1">
      <alignment horizontal="left" vertical="center" wrapText="1"/>
    </xf>
    <xf numFmtId="0" fontId="19" fillId="16" borderId="12" xfId="0" applyFont="1" applyFill="1" applyBorder="1" applyAlignment="1">
      <alignment horizontal="left" vertical="center" wrapText="1"/>
    </xf>
    <xf numFmtId="0" fontId="19" fillId="16" borderId="11" xfId="0" applyFont="1" applyFill="1" applyBorder="1" applyAlignment="1">
      <alignment horizontal="left" vertical="center" wrapText="1"/>
    </xf>
    <xf numFmtId="0" fontId="19" fillId="14" borderId="10" xfId="0" applyFont="1" applyFill="1" applyBorder="1" applyAlignment="1">
      <alignment horizontal="left" vertical="center" wrapText="1"/>
    </xf>
    <xf numFmtId="0" fontId="19" fillId="14" borderId="12" xfId="0" applyFont="1" applyFill="1" applyBorder="1" applyAlignment="1">
      <alignment horizontal="left" vertical="center" wrapText="1"/>
    </xf>
    <xf numFmtId="0" fontId="19" fillId="14" borderId="11" xfId="0" applyFont="1" applyFill="1" applyBorder="1" applyAlignment="1">
      <alignment horizontal="left" vertical="center" wrapText="1"/>
    </xf>
    <xf numFmtId="0" fontId="19" fillId="12" borderId="10" xfId="0" applyFont="1" applyFill="1" applyBorder="1" applyAlignment="1">
      <alignment horizontal="left" vertical="center" wrapText="1"/>
    </xf>
    <xf numFmtId="0" fontId="19" fillId="12" borderId="12" xfId="0" applyFont="1" applyFill="1" applyBorder="1" applyAlignment="1">
      <alignment horizontal="left" vertical="center" wrapText="1"/>
    </xf>
    <xf numFmtId="0" fontId="19" fillId="12" borderId="11" xfId="0" applyFont="1" applyFill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0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left" vertical="center" wrapText="1"/>
    </xf>
    <xf numFmtId="0" fontId="19" fillId="14" borderId="10" xfId="0" applyFont="1" applyFill="1" applyBorder="1" applyAlignment="1">
      <alignment horizontal="left" wrapText="1"/>
    </xf>
    <xf numFmtId="0" fontId="19" fillId="14" borderId="12" xfId="0" applyFont="1" applyFill="1" applyBorder="1" applyAlignment="1">
      <alignment horizontal="left" wrapText="1"/>
    </xf>
    <xf numFmtId="0" fontId="19" fillId="14" borderId="11" xfId="0" applyFont="1" applyFill="1" applyBorder="1" applyAlignment="1">
      <alignment horizontal="left" wrapText="1"/>
    </xf>
    <xf numFmtId="0" fontId="19" fillId="7" borderId="10" xfId="0" applyFont="1" applyFill="1" applyBorder="1" applyAlignment="1">
      <alignment horizontal="left" vertical="center" wrapText="1"/>
    </xf>
    <xf numFmtId="0" fontId="19" fillId="7" borderId="12" xfId="0" applyFont="1" applyFill="1" applyBorder="1" applyAlignment="1">
      <alignment horizontal="left" vertical="center" wrapText="1"/>
    </xf>
    <xf numFmtId="0" fontId="19" fillId="7" borderId="11" xfId="0" applyFont="1" applyFill="1" applyBorder="1" applyAlignment="1">
      <alignment horizontal="left" vertical="center" wrapText="1"/>
    </xf>
    <xf numFmtId="0" fontId="19" fillId="8" borderId="10" xfId="0" applyFont="1" applyFill="1" applyBorder="1" applyAlignment="1">
      <alignment horizontal="left" vertical="center" wrapText="1"/>
    </xf>
    <xf numFmtId="0" fontId="19" fillId="8" borderId="12" xfId="0" applyFont="1" applyFill="1" applyBorder="1" applyAlignment="1">
      <alignment horizontal="left" vertical="center" wrapText="1"/>
    </xf>
    <xf numFmtId="0" fontId="19" fillId="8" borderId="11" xfId="0" applyFont="1" applyFill="1" applyBorder="1" applyAlignment="1">
      <alignment horizontal="left" vertical="center" wrapText="1"/>
    </xf>
    <xf numFmtId="0" fontId="19" fillId="5" borderId="10" xfId="0" applyFont="1" applyFill="1" applyBorder="1" applyAlignment="1">
      <alignment horizontal="left" vertical="center" wrapText="1"/>
    </xf>
    <xf numFmtId="0" fontId="19" fillId="5" borderId="12" xfId="0" applyFont="1" applyFill="1" applyBorder="1" applyAlignment="1">
      <alignment horizontal="left" vertical="center" wrapText="1"/>
    </xf>
    <xf numFmtId="0" fontId="19" fillId="5" borderId="11" xfId="0" applyFont="1" applyFill="1" applyBorder="1" applyAlignment="1">
      <alignment horizontal="left" vertical="center" wrapText="1"/>
    </xf>
    <xf numFmtId="0" fontId="19" fillId="3" borderId="10" xfId="0" applyFont="1" applyFill="1" applyBorder="1" applyAlignment="1">
      <alignment horizontal="left" vertical="center" wrapText="1"/>
    </xf>
    <xf numFmtId="0" fontId="19" fillId="3" borderId="12" xfId="0" applyFont="1" applyFill="1" applyBorder="1" applyAlignment="1">
      <alignment horizontal="left" vertical="center" wrapText="1"/>
    </xf>
    <xf numFmtId="0" fontId="19" fillId="3" borderId="11" xfId="0" applyFont="1" applyFill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9" fillId="4" borderId="10" xfId="0" applyFont="1" applyFill="1" applyBorder="1" applyAlignment="1">
      <alignment horizontal="left" vertical="center" wrapText="1"/>
    </xf>
    <xf numFmtId="0" fontId="19" fillId="4" borderId="12" xfId="0" applyFont="1" applyFill="1" applyBorder="1" applyAlignment="1">
      <alignment horizontal="left" vertical="center" wrapText="1"/>
    </xf>
    <xf numFmtId="0" fontId="19" fillId="4" borderId="11" xfId="0" applyFont="1" applyFill="1" applyBorder="1" applyAlignment="1">
      <alignment horizontal="left" vertical="center" wrapText="1"/>
    </xf>
    <xf numFmtId="0" fontId="19" fillId="13" borderId="10" xfId="0" applyFont="1" applyFill="1" applyBorder="1" applyAlignment="1">
      <alignment horizontal="left" vertical="center" wrapText="1"/>
    </xf>
    <xf numFmtId="0" fontId="19" fillId="13" borderId="12" xfId="0" applyFont="1" applyFill="1" applyBorder="1" applyAlignment="1">
      <alignment horizontal="left" vertical="center" wrapText="1"/>
    </xf>
    <xf numFmtId="0" fontId="19" fillId="13" borderId="11" xfId="0" applyFont="1" applyFill="1" applyBorder="1" applyAlignment="1">
      <alignment horizontal="left" vertical="center" wrapText="1"/>
    </xf>
    <xf numFmtId="0" fontId="19" fillId="9" borderId="10" xfId="0" applyFont="1" applyFill="1" applyBorder="1" applyAlignment="1">
      <alignment horizontal="left" vertical="center" wrapText="1"/>
    </xf>
    <xf numFmtId="0" fontId="19" fillId="9" borderId="12" xfId="0" applyFont="1" applyFill="1" applyBorder="1" applyAlignment="1">
      <alignment horizontal="left" vertical="center" wrapText="1"/>
    </xf>
    <xf numFmtId="0" fontId="19" fillId="9" borderId="11" xfId="0" applyFont="1" applyFill="1" applyBorder="1" applyAlignment="1">
      <alignment horizontal="left" vertical="center" wrapText="1"/>
    </xf>
    <xf numFmtId="0" fontId="19" fillId="6" borderId="10" xfId="0" applyFont="1" applyFill="1" applyBorder="1" applyAlignment="1">
      <alignment horizontal="left" vertical="center" wrapText="1"/>
    </xf>
    <xf numFmtId="0" fontId="19" fillId="6" borderId="12" xfId="0" applyFont="1" applyFill="1" applyBorder="1" applyAlignment="1">
      <alignment horizontal="left" vertical="center" wrapText="1"/>
    </xf>
    <xf numFmtId="0" fontId="19" fillId="6" borderId="11" xfId="0" applyFont="1" applyFill="1" applyBorder="1" applyAlignment="1">
      <alignment horizontal="left" vertical="center" wrapText="1"/>
    </xf>
    <xf numFmtId="0" fontId="19" fillId="17" borderId="10" xfId="0" applyFont="1" applyFill="1" applyBorder="1" applyAlignment="1">
      <alignment horizontal="left" vertical="center" wrapText="1"/>
    </xf>
    <xf numFmtId="0" fontId="19" fillId="17" borderId="12" xfId="0" applyFont="1" applyFill="1" applyBorder="1" applyAlignment="1">
      <alignment horizontal="left" vertical="center" wrapText="1"/>
    </xf>
    <xf numFmtId="0" fontId="19" fillId="17" borderId="11" xfId="0" applyFont="1" applyFill="1" applyBorder="1" applyAlignment="1">
      <alignment horizontal="left" vertical="center" wrapText="1"/>
    </xf>
    <xf numFmtId="0" fontId="19" fillId="18" borderId="10" xfId="0" applyFont="1" applyFill="1" applyBorder="1" applyAlignment="1">
      <alignment horizontal="left" vertical="center" wrapText="1"/>
    </xf>
    <xf numFmtId="0" fontId="19" fillId="18" borderId="12" xfId="0" applyFont="1" applyFill="1" applyBorder="1" applyAlignment="1">
      <alignment horizontal="left" vertical="center" wrapText="1"/>
    </xf>
    <xf numFmtId="0" fontId="19" fillId="18" borderId="11" xfId="0" applyFont="1" applyFill="1" applyBorder="1" applyAlignment="1">
      <alignment horizontal="left" vertical="center" wrapText="1"/>
    </xf>
    <xf numFmtId="0" fontId="19" fillId="20" borderId="10" xfId="0" applyFont="1" applyFill="1" applyBorder="1" applyAlignment="1">
      <alignment horizontal="left" vertical="center" wrapText="1"/>
    </xf>
    <xf numFmtId="0" fontId="19" fillId="20" borderId="12" xfId="0" applyFont="1" applyFill="1" applyBorder="1" applyAlignment="1">
      <alignment horizontal="left" vertical="center" wrapText="1"/>
    </xf>
    <xf numFmtId="0" fontId="19" fillId="20" borderId="11" xfId="0" applyFont="1" applyFill="1" applyBorder="1" applyAlignment="1">
      <alignment horizontal="left" vertical="center" wrapText="1"/>
    </xf>
    <xf numFmtId="0" fontId="19" fillId="19" borderId="10" xfId="0" applyFont="1" applyFill="1" applyBorder="1" applyAlignment="1">
      <alignment horizontal="left" vertical="center" wrapText="1"/>
    </xf>
    <xf numFmtId="0" fontId="19" fillId="19" borderId="12" xfId="0" applyFont="1" applyFill="1" applyBorder="1" applyAlignment="1">
      <alignment horizontal="left" vertical="center" wrapText="1"/>
    </xf>
    <xf numFmtId="0" fontId="19" fillId="19" borderId="11" xfId="0" applyFont="1" applyFill="1" applyBorder="1" applyAlignment="1">
      <alignment horizontal="left" vertical="center" wrapText="1"/>
    </xf>
    <xf numFmtId="0" fontId="12" fillId="27" borderId="13" xfId="0" applyFont="1" applyFill="1" applyBorder="1" applyAlignment="1">
      <alignment horizontal="center" vertical="top" wrapText="1"/>
    </xf>
    <xf numFmtId="0" fontId="12" fillId="27" borderId="14" xfId="0" applyFont="1" applyFill="1" applyBorder="1" applyAlignment="1">
      <alignment horizontal="center" vertical="top" wrapText="1"/>
    </xf>
    <xf numFmtId="0" fontId="12" fillId="27" borderId="15" xfId="0" applyFont="1" applyFill="1" applyBorder="1" applyAlignment="1">
      <alignment horizontal="center" vertical="top" wrapText="1"/>
    </xf>
    <xf numFmtId="0" fontId="13" fillId="27" borderId="16" xfId="0" applyFont="1" applyFill="1" applyBorder="1" applyAlignment="1">
      <alignment vertical="top" wrapText="1"/>
    </xf>
    <xf numFmtId="0" fontId="13" fillId="27" borderId="0" xfId="0" applyFont="1" applyFill="1" applyBorder="1" applyAlignment="1">
      <alignment vertical="top" wrapText="1"/>
    </xf>
    <xf numFmtId="0" fontId="13" fillId="27" borderId="17" xfId="0" applyFont="1" applyFill="1" applyBorder="1" applyAlignment="1">
      <alignment vertical="top" wrapText="1"/>
    </xf>
    <xf numFmtId="0" fontId="15" fillId="27" borderId="1" xfId="0" applyFont="1" applyFill="1" applyBorder="1" applyAlignment="1">
      <alignment horizontal="center" vertical="center" wrapText="1"/>
    </xf>
    <xf numFmtId="0" fontId="12" fillId="27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 indent="9"/>
    </xf>
    <xf numFmtId="0" fontId="8" fillId="0" borderId="0" xfId="0" applyFont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3" fillId="27" borderId="18" xfId="0" applyFont="1" applyFill="1" applyBorder="1" applyAlignment="1">
      <alignment vertical="top" wrapText="1"/>
    </xf>
    <xf numFmtId="0" fontId="13" fillId="27" borderId="19" xfId="0" applyFont="1" applyFill="1" applyBorder="1" applyAlignment="1">
      <alignment vertical="top" wrapText="1"/>
    </xf>
    <xf numFmtId="0" fontId="13" fillId="27" borderId="20" xfId="0" applyFont="1" applyFill="1" applyBorder="1" applyAlignment="1">
      <alignment vertical="top" wrapText="1"/>
    </xf>
    <xf numFmtId="0" fontId="15" fillId="27" borderId="28" xfId="0" applyFont="1" applyFill="1" applyBorder="1" applyAlignment="1">
      <alignment horizontal="center" vertical="center" wrapText="1"/>
    </xf>
    <xf numFmtId="0" fontId="15" fillId="27" borderId="22" xfId="0" applyFont="1" applyFill="1" applyBorder="1" applyAlignment="1">
      <alignment horizontal="center" vertical="center" wrapText="1"/>
    </xf>
    <xf numFmtId="0" fontId="15" fillId="27" borderId="21" xfId="0" applyFont="1" applyFill="1" applyBorder="1" applyAlignment="1">
      <alignment horizontal="center" vertical="center" wrapText="1"/>
    </xf>
    <xf numFmtId="0" fontId="12" fillId="27" borderId="28" xfId="0" applyFont="1" applyFill="1" applyBorder="1" applyAlignment="1">
      <alignment horizontal="center" vertical="top" wrapText="1"/>
    </xf>
    <xf numFmtId="0" fontId="12" fillId="27" borderId="22" xfId="0" applyFont="1" applyFill="1" applyBorder="1" applyAlignment="1">
      <alignment horizontal="center" vertical="top" wrapText="1"/>
    </xf>
    <xf numFmtId="0" fontId="12" fillId="27" borderId="21" xfId="0" applyFont="1" applyFill="1" applyBorder="1" applyAlignment="1">
      <alignment horizontal="center" vertical="top" wrapText="1"/>
    </xf>
    <xf numFmtId="0" fontId="10" fillId="0" borderId="38" xfId="0" applyFont="1" applyBorder="1" applyAlignment="1">
      <alignment horizontal="justify" vertical="top" wrapText="1"/>
    </xf>
    <xf numFmtId="0" fontId="10" fillId="0" borderId="34" xfId="0" applyFont="1" applyBorder="1" applyAlignment="1">
      <alignment horizontal="justify" vertical="top" wrapText="1"/>
    </xf>
    <xf numFmtId="0" fontId="10" fillId="0" borderId="42" xfId="0" applyFont="1" applyBorder="1" applyAlignment="1">
      <alignment horizontal="justify" vertical="top" wrapText="1"/>
    </xf>
    <xf numFmtId="0" fontId="10" fillId="0" borderId="30" xfId="0" applyFont="1" applyBorder="1" applyAlignment="1">
      <alignment vertical="top" wrapText="1"/>
    </xf>
    <xf numFmtId="0" fontId="10" fillId="0" borderId="32" xfId="0" applyFont="1" applyBorder="1" applyAlignment="1">
      <alignment vertical="top" wrapText="1"/>
    </xf>
    <xf numFmtId="0" fontId="10" fillId="0" borderId="36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left" vertical="top" wrapText="1"/>
    </xf>
    <xf numFmtId="0" fontId="10" fillId="0" borderId="31" xfId="0" applyFont="1" applyBorder="1" applyAlignment="1">
      <alignment horizontal="left" vertical="top" wrapText="1"/>
    </xf>
    <xf numFmtId="0" fontId="10" fillId="0" borderId="41" xfId="0" applyFont="1" applyBorder="1" applyAlignment="1">
      <alignment horizontal="left" vertical="top" wrapText="1"/>
    </xf>
    <xf numFmtId="0" fontId="10" fillId="0" borderId="37" xfId="0" applyFont="1" applyBorder="1" applyAlignment="1">
      <alignment horizontal="justify" vertical="top" wrapText="1"/>
    </xf>
    <xf numFmtId="0" fontId="10" fillId="0" borderId="31" xfId="0" applyFont="1" applyBorder="1" applyAlignment="1">
      <alignment horizontal="justify" vertical="top" wrapText="1"/>
    </xf>
    <xf numFmtId="0" fontId="10" fillId="0" borderId="41" xfId="0" applyFont="1" applyBorder="1" applyAlignment="1">
      <alignment horizontal="justify" vertical="top" wrapText="1"/>
    </xf>
    <xf numFmtId="0" fontId="10" fillId="0" borderId="29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left" vertical="top" wrapText="1" indent="9"/>
    </xf>
    <xf numFmtId="0" fontId="10" fillId="0" borderId="32" xfId="0" applyFont="1" applyBorder="1" applyAlignment="1">
      <alignment horizontal="left" vertical="top" wrapText="1" indent="9"/>
    </xf>
    <xf numFmtId="0" fontId="10" fillId="0" borderId="31" xfId="0" applyFont="1" applyBorder="1" applyAlignment="1">
      <alignment vertical="top" wrapText="1"/>
    </xf>
    <xf numFmtId="0" fontId="10" fillId="0" borderId="33" xfId="0" applyFont="1" applyBorder="1" applyAlignment="1">
      <alignment vertical="top" wrapText="1"/>
    </xf>
    <xf numFmtId="0" fontId="10" fillId="0" borderId="34" xfId="0" applyFont="1" applyBorder="1" applyAlignment="1">
      <alignment vertical="top" wrapText="1"/>
    </xf>
    <xf numFmtId="0" fontId="10" fillId="0" borderId="35" xfId="0" applyFont="1" applyBorder="1" applyAlignment="1">
      <alignment vertical="top" wrapText="1"/>
    </xf>
    <xf numFmtId="0" fontId="10" fillId="0" borderId="37" xfId="0" applyFont="1" applyBorder="1" applyAlignment="1">
      <alignment vertical="top" wrapText="1"/>
    </xf>
    <xf numFmtId="0" fontId="10" fillId="0" borderId="38" xfId="0" applyFont="1" applyBorder="1" applyAlignment="1">
      <alignment vertical="top" wrapText="1"/>
    </xf>
    <xf numFmtId="0" fontId="0" fillId="0" borderId="19" xfId="0" applyBorder="1" applyAlignment="1">
      <alignment horizontal="left"/>
    </xf>
    <xf numFmtId="0" fontId="10" fillId="0" borderId="37" xfId="0" applyFont="1" applyBorder="1" applyAlignment="1">
      <alignment horizontal="left" vertical="top" wrapText="1" indent="9"/>
    </xf>
    <xf numFmtId="0" fontId="10" fillId="0" borderId="31" xfId="0" applyFont="1" applyBorder="1" applyAlignment="1">
      <alignment horizontal="left" vertical="top" wrapText="1" indent="9"/>
    </xf>
    <xf numFmtId="0" fontId="13" fillId="27" borderId="13" xfId="0" applyFont="1" applyFill="1" applyBorder="1" applyAlignment="1">
      <alignment vertical="top" wrapText="1"/>
    </xf>
    <xf numFmtId="0" fontId="13" fillId="27" borderId="14" xfId="0" applyFont="1" applyFill="1" applyBorder="1" applyAlignment="1">
      <alignment vertical="top" wrapText="1"/>
    </xf>
    <xf numFmtId="0" fontId="13" fillId="27" borderId="15" xfId="0" applyFont="1" applyFill="1" applyBorder="1" applyAlignment="1">
      <alignment vertical="top" wrapText="1"/>
    </xf>
    <xf numFmtId="0" fontId="17" fillId="0" borderId="29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justify" vertical="top" wrapText="1"/>
    </xf>
    <xf numFmtId="0" fontId="17" fillId="0" borderId="31" xfId="0" applyFont="1" applyBorder="1" applyAlignment="1">
      <alignment horizontal="justify" vertical="top" wrapText="1"/>
    </xf>
    <xf numFmtId="0" fontId="17" fillId="0" borderId="32" xfId="0" applyFont="1" applyBorder="1" applyAlignment="1">
      <alignment horizontal="justify" vertical="top" wrapText="1"/>
    </xf>
    <xf numFmtId="0" fontId="17" fillId="0" borderId="30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0" fillId="0" borderId="33" xfId="0" applyFont="1" applyBorder="1" applyAlignment="1">
      <alignment horizontal="left" vertical="top" wrapText="1"/>
    </xf>
    <xf numFmtId="0" fontId="10" fillId="0" borderId="34" xfId="0" applyFont="1" applyBorder="1" applyAlignment="1">
      <alignment horizontal="left" vertical="top" wrapText="1"/>
    </xf>
    <xf numFmtId="0" fontId="10" fillId="0" borderId="35" xfId="0" applyFont="1" applyBorder="1" applyAlignment="1">
      <alignment horizontal="left" vertical="top" wrapText="1"/>
    </xf>
    <xf numFmtId="0" fontId="17" fillId="0" borderId="36" xfId="0" applyFont="1" applyBorder="1" applyAlignment="1">
      <alignment horizontal="center" vertical="center" wrapText="1"/>
    </xf>
    <xf numFmtId="0" fontId="17" fillId="0" borderId="37" xfId="0" applyFont="1" applyBorder="1" applyAlignment="1">
      <alignment horizontal="justify" vertical="top" wrapText="1"/>
    </xf>
    <xf numFmtId="0" fontId="17" fillId="0" borderId="37" xfId="0" applyFont="1" applyBorder="1" applyAlignment="1">
      <alignment horizontal="center" vertical="top" wrapText="1"/>
    </xf>
    <xf numFmtId="0" fontId="10" fillId="0" borderId="38" xfId="0" applyFont="1" applyBorder="1" applyAlignment="1">
      <alignment horizontal="left" vertical="top" wrapText="1"/>
    </xf>
    <xf numFmtId="0" fontId="17" fillId="0" borderId="38" xfId="0" applyFont="1" applyBorder="1" applyAlignment="1">
      <alignment horizontal="left" vertical="top" wrapText="1"/>
    </xf>
    <xf numFmtId="0" fontId="17" fillId="0" borderId="34" xfId="0" applyFont="1" applyBorder="1" applyAlignment="1">
      <alignment horizontal="left" vertical="top" wrapText="1"/>
    </xf>
    <xf numFmtId="0" fontId="17" fillId="0" borderId="35" xfId="0" applyFont="1" applyBorder="1" applyAlignment="1">
      <alignment horizontal="left" vertical="top" wrapText="1"/>
    </xf>
    <xf numFmtId="0" fontId="17" fillId="0" borderId="38" xfId="0" applyFont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 wrapText="1"/>
    </xf>
    <xf numFmtId="0" fontId="17" fillId="0" borderId="35" xfId="0" applyFont="1" applyBorder="1" applyAlignment="1">
      <alignment horizontal="center" vertical="top" wrapText="1"/>
    </xf>
    <xf numFmtId="0" fontId="17" fillId="0" borderId="37" xfId="0" applyFont="1" applyBorder="1" applyAlignment="1">
      <alignment horizontal="left" vertical="top" wrapText="1" indent="9"/>
    </xf>
    <xf numFmtId="0" fontId="17" fillId="0" borderId="31" xfId="0" applyFont="1" applyBorder="1" applyAlignment="1">
      <alignment horizontal="left" vertical="top" wrapText="1" indent="9"/>
    </xf>
    <xf numFmtId="0" fontId="17" fillId="0" borderId="32" xfId="0" applyFont="1" applyBorder="1" applyAlignment="1">
      <alignment horizontal="left" vertical="top" wrapText="1" indent="9"/>
    </xf>
    <xf numFmtId="0" fontId="17" fillId="0" borderId="37" xfId="0" applyFont="1" applyBorder="1" applyAlignment="1">
      <alignment vertical="top" wrapText="1"/>
    </xf>
    <xf numFmtId="0" fontId="17" fillId="0" borderId="31" xfId="0" applyFont="1" applyBorder="1" applyAlignment="1">
      <alignment vertical="top" wrapText="1"/>
    </xf>
    <xf numFmtId="0" fontId="17" fillId="0" borderId="32" xfId="0" applyFont="1" applyBorder="1" applyAlignment="1">
      <alignment vertical="top" wrapText="1"/>
    </xf>
    <xf numFmtId="0" fontId="17" fillId="0" borderId="38" xfId="0" applyFont="1" applyBorder="1" applyAlignment="1">
      <alignment vertical="top" wrapText="1"/>
    </xf>
    <xf numFmtId="0" fontId="17" fillId="0" borderId="34" xfId="0" applyFont="1" applyBorder="1" applyAlignment="1">
      <alignment vertical="top" wrapText="1"/>
    </xf>
    <xf numFmtId="0" fontId="17" fillId="0" borderId="35" xfId="0" applyFont="1" applyBorder="1" applyAlignment="1">
      <alignment vertical="top" wrapText="1"/>
    </xf>
    <xf numFmtId="0" fontId="16" fillId="27" borderId="13" xfId="0" applyFont="1" applyFill="1" applyBorder="1" applyAlignment="1">
      <alignment horizontal="center" vertical="top" wrapText="1"/>
    </xf>
    <xf numFmtId="0" fontId="16" fillId="27" borderId="14" xfId="0" applyFont="1" applyFill="1" applyBorder="1" applyAlignment="1">
      <alignment horizontal="center" vertical="top" wrapText="1"/>
    </xf>
    <xf numFmtId="0" fontId="16" fillId="27" borderId="15" xfId="0" applyFont="1" applyFill="1" applyBorder="1" applyAlignment="1">
      <alignment horizontal="center" vertical="top" wrapText="1"/>
    </xf>
    <xf numFmtId="0" fontId="12" fillId="27" borderId="18" xfId="0" applyFont="1" applyFill="1" applyBorder="1" applyAlignment="1">
      <alignment vertical="top" wrapText="1"/>
    </xf>
    <xf numFmtId="0" fontId="12" fillId="27" borderId="19" xfId="0" applyFont="1" applyFill="1" applyBorder="1" applyAlignment="1">
      <alignment vertical="top" wrapText="1"/>
    </xf>
    <xf numFmtId="0" fontId="12" fillId="27" borderId="20" xfId="0" applyFont="1" applyFill="1" applyBorder="1" applyAlignment="1">
      <alignment vertical="top" wrapText="1"/>
    </xf>
    <xf numFmtId="0" fontId="10" fillId="0" borderId="30" xfId="0" applyFont="1" applyBorder="1" applyAlignment="1">
      <alignment horizontal="justify" vertical="top" wrapText="1"/>
    </xf>
    <xf numFmtId="0" fontId="10" fillId="0" borderId="32" xfId="0" applyFont="1" applyBorder="1" applyAlignment="1">
      <alignment horizontal="justify" vertical="top" wrapText="1"/>
    </xf>
    <xf numFmtId="0" fontId="10" fillId="0" borderId="33" xfId="0" applyFont="1" applyBorder="1" applyAlignment="1">
      <alignment horizontal="justify" vertical="top" wrapText="1"/>
    </xf>
    <xf numFmtId="0" fontId="10" fillId="0" borderId="35" xfId="0" applyFont="1" applyBorder="1" applyAlignment="1">
      <alignment horizontal="justify" vertical="top" wrapText="1"/>
    </xf>
    <xf numFmtId="0" fontId="13" fillId="27" borderId="28" xfId="0" applyFont="1" applyFill="1" applyBorder="1" applyAlignment="1">
      <alignment horizontal="center" vertical="center" wrapText="1"/>
    </xf>
    <xf numFmtId="0" fontId="13" fillId="27" borderId="22" xfId="0" applyFont="1" applyFill="1" applyBorder="1" applyAlignment="1">
      <alignment horizontal="center" vertical="center" wrapText="1"/>
    </xf>
    <xf numFmtId="0" fontId="13" fillId="27" borderId="21" xfId="0" applyFont="1" applyFill="1" applyBorder="1" applyAlignment="1">
      <alignment horizontal="center" vertical="center" wrapText="1"/>
    </xf>
    <xf numFmtId="0" fontId="16" fillId="0" borderId="37" xfId="0" applyFont="1" applyBorder="1" applyAlignment="1">
      <alignment vertical="top" wrapText="1"/>
    </xf>
    <xf numFmtId="0" fontId="16" fillId="0" borderId="31" xfId="0" applyFont="1" applyBorder="1" applyAlignment="1">
      <alignment vertical="top" wrapText="1"/>
    </xf>
    <xf numFmtId="0" fontId="16" fillId="0" borderId="41" xfId="0" applyFont="1" applyBorder="1" applyAlignment="1">
      <alignment vertical="top" wrapText="1"/>
    </xf>
    <xf numFmtId="0" fontId="16" fillId="0" borderId="36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left" vertical="top" wrapText="1" indent="9"/>
    </xf>
    <xf numFmtId="0" fontId="16" fillId="0" borderId="31" xfId="0" applyFont="1" applyBorder="1" applyAlignment="1">
      <alignment horizontal="left" vertical="top" wrapText="1" indent="9"/>
    </xf>
    <xf numFmtId="0" fontId="16" fillId="0" borderId="41" xfId="0" applyFont="1" applyBorder="1" applyAlignment="1">
      <alignment horizontal="left" vertical="top" wrapText="1" indent="9"/>
    </xf>
    <xf numFmtId="0" fontId="10" fillId="0" borderId="1" xfId="0" applyFont="1" applyBorder="1" applyAlignment="1">
      <alignment horizontal="justify" vertical="top" wrapText="1"/>
    </xf>
    <xf numFmtId="0" fontId="9" fillId="0" borderId="0" xfId="0" applyFont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9" defaultPivotStyle="PivotStyleLight16"/>
  <colors>
    <mruColors>
      <color rgb="FFB6DDE8"/>
      <color rgb="FF93CDDD"/>
      <color rgb="FF4F81BD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54429</xdr:colOff>
      <xdr:row>0</xdr:row>
      <xdr:rowOff>0</xdr:rowOff>
    </xdr:from>
    <xdr:to>
      <xdr:col>14</xdr:col>
      <xdr:colOff>477612</xdr:colOff>
      <xdr:row>1</xdr:row>
      <xdr:rowOff>517071</xdr:rowOff>
    </xdr:to>
    <xdr:pic>
      <xdr:nvPicPr>
        <xdr:cNvPr id="2049" name="Picture 1" descr="blanka_wor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78036" y="0"/>
          <a:ext cx="5172076" cy="6803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1638300</xdr:colOff>
      <xdr:row>0</xdr:row>
      <xdr:rowOff>0</xdr:rowOff>
    </xdr:from>
    <xdr:to>
      <xdr:col>8</xdr:col>
      <xdr:colOff>762000</xdr:colOff>
      <xdr:row>0</xdr:row>
      <xdr:rowOff>619124</xdr:rowOff>
    </xdr:to>
    <xdr:pic>
      <xdr:nvPicPr>
        <xdr:cNvPr id="2" name="Picture 1" descr="blanka_wor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14875" y="0"/>
          <a:ext cx="4733925" cy="6191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95251</xdr:colOff>
      <xdr:row>0</xdr:row>
      <xdr:rowOff>0</xdr:rowOff>
    </xdr:from>
    <xdr:to>
      <xdr:col>14</xdr:col>
      <xdr:colOff>11258</xdr:colOff>
      <xdr:row>1</xdr:row>
      <xdr:rowOff>285749</xdr:rowOff>
    </xdr:to>
    <xdr:pic>
      <xdr:nvPicPr>
        <xdr:cNvPr id="2" name="Picture 1" descr="blanka_wor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07478" y="0"/>
          <a:ext cx="4808394" cy="484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7"/>
  <sheetViews>
    <sheetView workbookViewId="0">
      <pane ySplit="6" topLeftCell="A7" activePane="bottomLeft" state="frozen"/>
      <selection pane="bottomLeft" activeCell="O6" sqref="O6"/>
    </sheetView>
  </sheetViews>
  <sheetFormatPr defaultRowHeight="12.75"/>
  <cols>
    <col min="1" max="1" width="12" style="2" customWidth="1"/>
    <col min="2" max="2" width="7.42578125" style="11" customWidth="1"/>
    <col min="3" max="3" width="26" style="2" customWidth="1"/>
    <col min="4" max="4" width="8.28515625" style="2" customWidth="1"/>
    <col min="5" max="5" width="8.5703125" style="2" customWidth="1"/>
    <col min="6" max="6" width="7.140625" style="2" customWidth="1"/>
    <col min="7" max="7" width="8.85546875" style="2" customWidth="1"/>
    <col min="8" max="8" width="7.28515625" style="2" customWidth="1"/>
    <col min="9" max="9" width="8" style="2" customWidth="1"/>
    <col min="10" max="10" width="7.28515625" style="2" customWidth="1"/>
    <col min="11" max="12" width="8.5703125" style="2" customWidth="1"/>
    <col min="13" max="13" width="8.42578125" style="2" customWidth="1"/>
    <col min="14" max="14" width="7.140625" style="2" customWidth="1"/>
    <col min="15" max="15" width="9.28515625" style="2" customWidth="1"/>
    <col min="16" max="16384" width="9.140625" style="2"/>
  </cols>
  <sheetData>
    <row r="1" spans="1:15">
      <c r="A1" s="224" t="s">
        <v>21</v>
      </c>
      <c r="B1" s="224"/>
      <c r="C1" s="224"/>
      <c r="D1" s="224"/>
      <c r="E1" s="224"/>
      <c r="F1" s="12"/>
      <c r="G1" s="13"/>
      <c r="H1" s="13"/>
      <c r="I1" s="13"/>
      <c r="J1" s="13"/>
      <c r="K1" s="13"/>
      <c r="L1" s="13"/>
      <c r="M1" s="12"/>
      <c r="N1" s="12"/>
      <c r="O1" s="12"/>
    </row>
    <row r="2" spans="1:15" ht="41.25" customHeight="1">
      <c r="A2" s="224" t="s">
        <v>348</v>
      </c>
      <c r="B2" s="224"/>
      <c r="C2" s="224"/>
      <c r="D2" s="224"/>
      <c r="E2" s="224"/>
      <c r="F2" s="12"/>
      <c r="G2" s="13"/>
      <c r="H2" s="13"/>
      <c r="I2" s="13"/>
      <c r="J2" s="13"/>
      <c r="K2" s="13"/>
      <c r="L2" s="13"/>
      <c r="M2" s="12"/>
      <c r="N2" s="12"/>
      <c r="O2" s="12"/>
    </row>
    <row r="3" spans="1:15" ht="25.5" customHeight="1">
      <c r="A3" s="216" t="s">
        <v>0</v>
      </c>
      <c r="B3" s="217"/>
      <c r="C3" s="218"/>
      <c r="D3" s="225" t="s">
        <v>215</v>
      </c>
      <c r="E3" s="215"/>
      <c r="F3" s="216" t="s">
        <v>1</v>
      </c>
      <c r="G3" s="217"/>
      <c r="H3" s="217"/>
      <c r="I3" s="217"/>
      <c r="J3" s="217"/>
      <c r="K3" s="217"/>
      <c r="L3" s="218"/>
      <c r="M3" s="225" t="s">
        <v>216</v>
      </c>
      <c r="N3" s="215"/>
      <c r="O3" s="215" t="s">
        <v>7</v>
      </c>
    </row>
    <row r="4" spans="1:15" ht="42" customHeight="1">
      <c r="A4" s="216" t="s">
        <v>8</v>
      </c>
      <c r="B4" s="217"/>
      <c r="C4" s="218"/>
      <c r="D4" s="14" t="s">
        <v>99</v>
      </c>
      <c r="E4" s="14" t="s">
        <v>100</v>
      </c>
      <c r="F4" s="14" t="s">
        <v>2</v>
      </c>
      <c r="G4" s="14" t="s">
        <v>5</v>
      </c>
      <c r="H4" s="14" t="s">
        <v>2</v>
      </c>
      <c r="I4" s="14" t="s">
        <v>3</v>
      </c>
      <c r="J4" s="14" t="s">
        <v>2</v>
      </c>
      <c r="K4" s="14" t="s">
        <v>4</v>
      </c>
      <c r="L4" s="14" t="s">
        <v>2</v>
      </c>
      <c r="M4" s="14" t="s">
        <v>6</v>
      </c>
      <c r="N4" s="14" t="s">
        <v>2</v>
      </c>
      <c r="O4" s="215"/>
    </row>
    <row r="5" spans="1:15">
      <c r="A5" s="219">
        <v>1</v>
      </c>
      <c r="B5" s="220"/>
      <c r="C5" s="221"/>
      <c r="D5" s="4">
        <v>2</v>
      </c>
      <c r="E5" s="4">
        <v>3</v>
      </c>
      <c r="F5" s="4">
        <v>4</v>
      </c>
      <c r="G5" s="5">
        <v>5</v>
      </c>
      <c r="H5" s="4">
        <v>6</v>
      </c>
      <c r="I5" s="4">
        <v>7</v>
      </c>
      <c r="J5" s="4">
        <v>8</v>
      </c>
      <c r="K5" s="4">
        <v>9</v>
      </c>
      <c r="L5" s="4">
        <v>10</v>
      </c>
      <c r="M5" s="4">
        <v>11</v>
      </c>
      <c r="N5" s="4">
        <v>12</v>
      </c>
      <c r="O5" s="4">
        <v>13</v>
      </c>
    </row>
    <row r="6" spans="1:15" ht="22.5" customHeight="1">
      <c r="A6" s="9"/>
      <c r="B6" s="222" t="str">
        <f>ПрограмаРеализация!C5</f>
        <v xml:space="preserve">Общо всички приоритетни области </v>
      </c>
      <c r="C6" s="223"/>
      <c r="D6" s="19">
        <f>O6*0.05</f>
        <v>15493.5</v>
      </c>
      <c r="E6" s="19">
        <v>0</v>
      </c>
      <c r="F6" s="19">
        <v>5</v>
      </c>
      <c r="G6" s="19">
        <f>O6*0.15</f>
        <v>46480.5</v>
      </c>
      <c r="H6" s="19">
        <v>15</v>
      </c>
      <c r="I6" s="19">
        <f>O6*0.65</f>
        <v>201415.5</v>
      </c>
      <c r="J6" s="19">
        <v>65</v>
      </c>
      <c r="K6" s="19">
        <f>O6*0.05</f>
        <v>15493.5</v>
      </c>
      <c r="L6" s="19">
        <v>5</v>
      </c>
      <c r="M6" s="19">
        <f>O6*0.1</f>
        <v>30987</v>
      </c>
      <c r="N6" s="19">
        <v>10</v>
      </c>
      <c r="O6" s="42">
        <f>ПрограмаРеализация!D5</f>
        <v>309870</v>
      </c>
    </row>
    <row r="7" spans="1:15" ht="33.75" customHeight="1">
      <c r="A7" s="206" t="str">
        <f>ПрограмаРеализация!A6</f>
        <v>ПРИОРИТЕТНА ОБЛАСТ 1. 
УСТОЙЧИВ ИКОНОМИЧЕСКИ РАСТЕЖ И ИНОВАЦИИ</v>
      </c>
      <c r="B7" s="207"/>
      <c r="C7" s="208"/>
      <c r="D7" s="20">
        <f t="shared" ref="D7" si="0">O7*0.05</f>
        <v>4145</v>
      </c>
      <c r="E7" s="20">
        <v>0</v>
      </c>
      <c r="F7" s="20">
        <v>5</v>
      </c>
      <c r="G7" s="20">
        <f t="shared" ref="G7" si="1">O7*0.15</f>
        <v>12435</v>
      </c>
      <c r="H7" s="20">
        <v>15</v>
      </c>
      <c r="I7" s="20">
        <f t="shared" ref="I7" si="2">O7*0.65</f>
        <v>53885</v>
      </c>
      <c r="J7" s="20">
        <v>65</v>
      </c>
      <c r="K7" s="20">
        <f t="shared" ref="K7" si="3">O7*0.05</f>
        <v>4145</v>
      </c>
      <c r="L7" s="20">
        <v>5</v>
      </c>
      <c r="M7" s="20">
        <f t="shared" ref="M7" si="4">O7*0.1</f>
        <v>8290</v>
      </c>
      <c r="N7" s="20">
        <v>10</v>
      </c>
      <c r="O7" s="21">
        <f>ПрограмаРеализация!D8</f>
        <v>82900</v>
      </c>
    </row>
    <row r="8" spans="1:15" ht="51" customHeight="1">
      <c r="A8" s="209" t="str">
        <f>ПрограмаРеализация!A8</f>
        <v xml:space="preserve">Стратегическа цел 1: Реализиране на икономически растеж основан на местния природен, културен и демографски потенциал,  чрез иновации във водещите икономически дейности </v>
      </c>
      <c r="B8" s="210"/>
      <c r="C8" s="211"/>
      <c r="D8" s="24">
        <f t="shared" ref="D8:D16" si="5">O8*0.05</f>
        <v>4145</v>
      </c>
      <c r="E8" s="24">
        <v>0</v>
      </c>
      <c r="F8" s="24">
        <v>5</v>
      </c>
      <c r="G8" s="24">
        <f t="shared" ref="G8:G16" si="6">O8*0.15</f>
        <v>12435</v>
      </c>
      <c r="H8" s="24">
        <v>15</v>
      </c>
      <c r="I8" s="24">
        <f t="shared" ref="I8:I16" si="7">O8*0.65</f>
        <v>53885</v>
      </c>
      <c r="J8" s="24">
        <v>65</v>
      </c>
      <c r="K8" s="24">
        <f t="shared" ref="K8:K16" si="8">O8*0.05</f>
        <v>4145</v>
      </c>
      <c r="L8" s="24">
        <v>5</v>
      </c>
      <c r="M8" s="24">
        <f t="shared" ref="M8:M16" si="9">O8*0.1</f>
        <v>8290</v>
      </c>
      <c r="N8" s="24">
        <v>10</v>
      </c>
      <c r="O8" s="25">
        <f>ПрограмаРеализация!D8</f>
        <v>82900</v>
      </c>
    </row>
    <row r="9" spans="1:15" ht="46.5" customHeight="1">
      <c r="A9" s="212" t="str">
        <f>ПрограмаРеализация!A9</f>
        <v>Приоритет 1.1. 
Повишаване конкурентоспособността и иновативността на местната икономика.</v>
      </c>
      <c r="B9" s="213"/>
      <c r="C9" s="214"/>
      <c r="D9" s="22">
        <f t="shared" si="5"/>
        <v>860</v>
      </c>
      <c r="E9" s="22">
        <v>0</v>
      </c>
      <c r="F9" s="22">
        <v>5</v>
      </c>
      <c r="G9" s="22">
        <f t="shared" si="6"/>
        <v>2580</v>
      </c>
      <c r="H9" s="22">
        <v>15</v>
      </c>
      <c r="I9" s="22">
        <f t="shared" si="7"/>
        <v>11180</v>
      </c>
      <c r="J9" s="22">
        <v>65</v>
      </c>
      <c r="K9" s="22">
        <f t="shared" si="8"/>
        <v>860</v>
      </c>
      <c r="L9" s="22">
        <v>5</v>
      </c>
      <c r="M9" s="22">
        <f t="shared" si="9"/>
        <v>1720</v>
      </c>
      <c r="N9" s="22">
        <v>10</v>
      </c>
      <c r="O9" s="23">
        <f>ПрограмаРеализация!D9</f>
        <v>17200</v>
      </c>
    </row>
    <row r="10" spans="1:15" ht="61.5" customHeight="1">
      <c r="A10" s="203" t="str">
        <f>ПрограмаРеализация!A24</f>
        <v>Приоритет 1.2. 
Създаване на благоприятни условия за привличане на инвестиции. 
Развитие на партньорства.</v>
      </c>
      <c r="B10" s="204"/>
      <c r="C10" s="205"/>
      <c r="D10" s="22">
        <f t="shared" si="5"/>
        <v>225</v>
      </c>
      <c r="E10" s="22">
        <v>0</v>
      </c>
      <c r="F10" s="22">
        <v>5</v>
      </c>
      <c r="G10" s="22">
        <f t="shared" si="6"/>
        <v>675</v>
      </c>
      <c r="H10" s="22">
        <v>15</v>
      </c>
      <c r="I10" s="22">
        <f t="shared" si="7"/>
        <v>2925</v>
      </c>
      <c r="J10" s="22">
        <v>65</v>
      </c>
      <c r="K10" s="22">
        <f t="shared" si="8"/>
        <v>225</v>
      </c>
      <c r="L10" s="22">
        <v>5</v>
      </c>
      <c r="M10" s="22">
        <f t="shared" si="9"/>
        <v>450</v>
      </c>
      <c r="N10" s="22">
        <v>10</v>
      </c>
      <c r="O10" s="23">
        <f>ПрограмаРеализация!D24</f>
        <v>4500</v>
      </c>
    </row>
    <row r="11" spans="1:15" ht="41.25" customHeight="1">
      <c r="A11" s="203" t="str">
        <f>ПрограмаРеализация!A35</f>
        <v xml:space="preserve">Приоритет 1.3.
Развитие на устойчив висококачествен регионален туризъм и транспорт. </v>
      </c>
      <c r="B11" s="204"/>
      <c r="C11" s="205"/>
      <c r="D11" s="22">
        <f t="shared" si="5"/>
        <v>2570</v>
      </c>
      <c r="E11" s="22">
        <v>0</v>
      </c>
      <c r="F11" s="22">
        <v>5</v>
      </c>
      <c r="G11" s="22">
        <f t="shared" si="6"/>
        <v>7710</v>
      </c>
      <c r="H11" s="22">
        <v>15</v>
      </c>
      <c r="I11" s="22">
        <f t="shared" si="7"/>
        <v>33410</v>
      </c>
      <c r="J11" s="22">
        <v>65</v>
      </c>
      <c r="K11" s="22">
        <f t="shared" si="8"/>
        <v>2570</v>
      </c>
      <c r="L11" s="22">
        <v>5</v>
      </c>
      <c r="M11" s="22">
        <f t="shared" si="9"/>
        <v>5140</v>
      </c>
      <c r="N11" s="22">
        <v>10</v>
      </c>
      <c r="O11" s="23">
        <f>ПрограмаРеализация!D35</f>
        <v>51400</v>
      </c>
    </row>
    <row r="12" spans="1:15" ht="67.5" customHeight="1">
      <c r="A12" s="203" t="str">
        <f>ПрограмаРеализация!A55</f>
        <v>Приоритет 1.4. 
Развитие на модерно и конкурентноспособно земеделие</v>
      </c>
      <c r="B12" s="204"/>
      <c r="C12" s="205"/>
      <c r="D12" s="22">
        <f t="shared" si="5"/>
        <v>490</v>
      </c>
      <c r="E12" s="22">
        <v>0</v>
      </c>
      <c r="F12" s="22">
        <v>5</v>
      </c>
      <c r="G12" s="22">
        <f t="shared" si="6"/>
        <v>1470</v>
      </c>
      <c r="H12" s="22">
        <v>15</v>
      </c>
      <c r="I12" s="22">
        <f t="shared" si="7"/>
        <v>6370</v>
      </c>
      <c r="J12" s="22">
        <v>65</v>
      </c>
      <c r="K12" s="22">
        <f t="shared" si="8"/>
        <v>490</v>
      </c>
      <c r="L12" s="22">
        <v>5</v>
      </c>
      <c r="M12" s="22">
        <f t="shared" si="9"/>
        <v>980</v>
      </c>
      <c r="N12" s="22">
        <v>10</v>
      </c>
      <c r="O12" s="54">
        <f>ПрограмаРеализация!D55</f>
        <v>9800</v>
      </c>
    </row>
    <row r="13" spans="1:15" ht="29.25" customHeight="1">
      <c r="A13" s="197" t="str">
        <f>ПрограмаРеализация!A68</f>
        <v>ПРИОРИТЕТНА ОБЛАСТ 2. 
ЖИЗНЕН СТАНДАРТ И КАЧЕСТВО НА ЖИВОТ</v>
      </c>
      <c r="B13" s="198"/>
      <c r="C13" s="199"/>
      <c r="D13" s="26">
        <f t="shared" si="5"/>
        <v>4114</v>
      </c>
      <c r="E13" s="26">
        <v>0</v>
      </c>
      <c r="F13" s="26">
        <v>5</v>
      </c>
      <c r="G13" s="26">
        <f t="shared" si="6"/>
        <v>12342</v>
      </c>
      <c r="H13" s="26">
        <v>15</v>
      </c>
      <c r="I13" s="26">
        <f t="shared" si="7"/>
        <v>53482</v>
      </c>
      <c r="J13" s="26">
        <v>65</v>
      </c>
      <c r="K13" s="26">
        <f t="shared" si="8"/>
        <v>4114</v>
      </c>
      <c r="L13" s="26">
        <v>5</v>
      </c>
      <c r="M13" s="26">
        <f t="shared" si="9"/>
        <v>8228</v>
      </c>
      <c r="N13" s="26">
        <v>10</v>
      </c>
      <c r="O13" s="16">
        <f>ПрограмаРеализация!D68</f>
        <v>82280</v>
      </c>
    </row>
    <row r="14" spans="1:15" ht="30" customHeight="1">
      <c r="A14" s="200" t="str">
        <f>ПрограмаРеализация!A69</f>
        <v xml:space="preserve">Стратегическа цел 2: 
Подобряване на условията за живот, социалните услуги и личната сигурност </v>
      </c>
      <c r="B14" s="201"/>
      <c r="C14" s="202"/>
      <c r="D14" s="27">
        <f t="shared" si="5"/>
        <v>4114</v>
      </c>
      <c r="E14" s="27">
        <v>0</v>
      </c>
      <c r="F14" s="27">
        <v>5</v>
      </c>
      <c r="G14" s="27">
        <f t="shared" si="6"/>
        <v>12342</v>
      </c>
      <c r="H14" s="27">
        <v>15</v>
      </c>
      <c r="I14" s="27">
        <f t="shared" si="7"/>
        <v>53482</v>
      </c>
      <c r="J14" s="27">
        <v>65</v>
      </c>
      <c r="K14" s="27">
        <f t="shared" si="8"/>
        <v>4114</v>
      </c>
      <c r="L14" s="27">
        <v>5</v>
      </c>
      <c r="M14" s="27">
        <f t="shared" si="9"/>
        <v>8228</v>
      </c>
      <c r="N14" s="27">
        <v>10</v>
      </c>
      <c r="O14" s="15">
        <f>ПрограмаРеализация!D69</f>
        <v>82280</v>
      </c>
    </row>
    <row r="15" spans="1:15" ht="44.25" customHeight="1">
      <c r="A15" s="191" t="str">
        <f>ПрограмаРеализация!A70</f>
        <v>Приоритет 2.1. 
Подобряване качеството на образованието и създаване на условия за развитие на младите хора.</v>
      </c>
      <c r="B15" s="192"/>
      <c r="C15" s="193"/>
      <c r="D15" s="18">
        <f t="shared" si="5"/>
        <v>2434</v>
      </c>
      <c r="E15" s="18">
        <v>0</v>
      </c>
      <c r="F15" s="18">
        <v>5</v>
      </c>
      <c r="G15" s="18">
        <f t="shared" si="6"/>
        <v>7302</v>
      </c>
      <c r="H15" s="18">
        <v>15</v>
      </c>
      <c r="I15" s="18">
        <f t="shared" si="7"/>
        <v>31642</v>
      </c>
      <c r="J15" s="18">
        <v>65</v>
      </c>
      <c r="K15" s="18">
        <f t="shared" si="8"/>
        <v>2434</v>
      </c>
      <c r="L15" s="18">
        <v>5</v>
      </c>
      <c r="M15" s="18">
        <f t="shared" si="9"/>
        <v>4868</v>
      </c>
      <c r="N15" s="18">
        <v>10</v>
      </c>
      <c r="O15" s="17">
        <f>ПрограмаРеализация!D70</f>
        <v>48680</v>
      </c>
    </row>
    <row r="16" spans="1:15" ht="59.25" customHeight="1">
      <c r="A16" s="191" t="str">
        <f>ПрограмаРеализация!A89</f>
        <v>Приоритет 2.2. 
Създаване на възможности за трудова заетост, намаляване на бедността и риска от социална изолация.</v>
      </c>
      <c r="B16" s="192"/>
      <c r="C16" s="193"/>
      <c r="D16" s="18">
        <f t="shared" si="5"/>
        <v>797.5</v>
      </c>
      <c r="E16" s="18">
        <v>0</v>
      </c>
      <c r="F16" s="18">
        <v>5</v>
      </c>
      <c r="G16" s="18">
        <f t="shared" si="6"/>
        <v>2392.5</v>
      </c>
      <c r="H16" s="18">
        <v>15</v>
      </c>
      <c r="I16" s="18">
        <f t="shared" si="7"/>
        <v>10367.5</v>
      </c>
      <c r="J16" s="18">
        <v>65</v>
      </c>
      <c r="K16" s="18">
        <f t="shared" si="8"/>
        <v>797.5</v>
      </c>
      <c r="L16" s="18">
        <v>5</v>
      </c>
      <c r="M16" s="18">
        <f t="shared" si="9"/>
        <v>1595</v>
      </c>
      <c r="N16" s="18">
        <v>10</v>
      </c>
      <c r="O16" s="17">
        <f>ПрограмаРеализация!D89</f>
        <v>15950</v>
      </c>
    </row>
    <row r="17" spans="1:15" ht="44.25" customHeight="1">
      <c r="A17" s="194" t="str">
        <f>ПрограмаРеализация!A123</f>
        <v>Приоритет 2.3. 
Повишаване качеството на здравеопазването и подобряване достъпа до обектите на здравната инфраструктура.</v>
      </c>
      <c r="B17" s="195"/>
      <c r="C17" s="196"/>
      <c r="D17" s="18">
        <f t="shared" ref="D17:D19" si="10">O17*0.05</f>
        <v>362.5</v>
      </c>
      <c r="E17" s="18">
        <v>0</v>
      </c>
      <c r="F17" s="18">
        <v>5</v>
      </c>
      <c r="G17" s="18">
        <f t="shared" ref="G17:G19" si="11">O17*0.15</f>
        <v>1087.5</v>
      </c>
      <c r="H17" s="18">
        <v>15</v>
      </c>
      <c r="I17" s="18">
        <f t="shared" ref="I17:I19" si="12">O17*0.65</f>
        <v>4712.5</v>
      </c>
      <c r="J17" s="18">
        <v>65</v>
      </c>
      <c r="K17" s="18">
        <f t="shared" ref="K17:K19" si="13">O17*0.05</f>
        <v>362.5</v>
      </c>
      <c r="L17" s="18">
        <v>5</v>
      </c>
      <c r="M17" s="18">
        <f t="shared" ref="M17:M19" si="14">O17*0.1</f>
        <v>725</v>
      </c>
      <c r="N17" s="18">
        <v>10</v>
      </c>
      <c r="O17" s="17">
        <f>ПрограмаРеализация!D123</f>
        <v>7250</v>
      </c>
    </row>
    <row r="18" spans="1:15" ht="45" customHeight="1">
      <c r="A18" s="191" t="str">
        <f>ПрограмаРеализация!A136</f>
        <v xml:space="preserve">Приоритет 2.4. 
Развитие на културата и културните институции. Опазване, популяризиране и развитие на културното наследство. </v>
      </c>
      <c r="B18" s="192"/>
      <c r="C18" s="193"/>
      <c r="D18" s="18">
        <f t="shared" si="10"/>
        <v>450</v>
      </c>
      <c r="E18" s="18">
        <v>0</v>
      </c>
      <c r="F18" s="18">
        <v>5</v>
      </c>
      <c r="G18" s="18">
        <f t="shared" si="11"/>
        <v>1350</v>
      </c>
      <c r="H18" s="18">
        <v>15</v>
      </c>
      <c r="I18" s="18">
        <f t="shared" si="12"/>
        <v>5850</v>
      </c>
      <c r="J18" s="18">
        <v>65</v>
      </c>
      <c r="K18" s="18">
        <f t="shared" si="13"/>
        <v>450</v>
      </c>
      <c r="L18" s="18">
        <v>5</v>
      </c>
      <c r="M18" s="18">
        <f t="shared" si="14"/>
        <v>900</v>
      </c>
      <c r="N18" s="18">
        <v>10</v>
      </c>
      <c r="O18" s="17">
        <f>ПрограмаРеализация!D136</f>
        <v>9000</v>
      </c>
    </row>
    <row r="19" spans="1:15" ht="45" customHeight="1">
      <c r="A19" s="194" t="str">
        <f>ПрограмаРеализация!A145</f>
        <v xml:space="preserve">Приоритет 2.5. 
Повишаване на административния капацитет и ефективността на публичните услуги за гражданите и бизнеса </v>
      </c>
      <c r="B19" s="195"/>
      <c r="C19" s="196"/>
      <c r="D19" s="18">
        <f t="shared" si="10"/>
        <v>70</v>
      </c>
      <c r="E19" s="18">
        <v>0</v>
      </c>
      <c r="F19" s="18">
        <v>5</v>
      </c>
      <c r="G19" s="18">
        <f t="shared" si="11"/>
        <v>210</v>
      </c>
      <c r="H19" s="18">
        <v>15</v>
      </c>
      <c r="I19" s="18">
        <f t="shared" si="12"/>
        <v>910</v>
      </c>
      <c r="J19" s="18">
        <v>65</v>
      </c>
      <c r="K19" s="18">
        <f t="shared" si="13"/>
        <v>70</v>
      </c>
      <c r="L19" s="18">
        <v>5</v>
      </c>
      <c r="M19" s="18">
        <f t="shared" si="14"/>
        <v>140</v>
      </c>
      <c r="N19" s="18">
        <v>10</v>
      </c>
      <c r="O19" s="17">
        <f>ПрограмаРеализация!D145</f>
        <v>1400</v>
      </c>
    </row>
    <row r="20" spans="1:15" ht="26.25" customHeight="1">
      <c r="A20" s="188" t="str">
        <f>ПрограмаРеализация!A151</f>
        <v>ПРИОРИТЕТНА ОБЛАСТ 3. 
ТЕХНИЧЕСКА ИНФРАСТРУКТУРА И ОКОЛНА СРЕДА</v>
      </c>
      <c r="B20" s="189"/>
      <c r="C20" s="190"/>
      <c r="D20" s="30">
        <f>O20*0.05</f>
        <v>6159.5</v>
      </c>
      <c r="E20" s="30">
        <v>0</v>
      </c>
      <c r="F20" s="30">
        <v>5</v>
      </c>
      <c r="G20" s="30">
        <f>O20*0.15</f>
        <v>18478.5</v>
      </c>
      <c r="H20" s="30">
        <v>15</v>
      </c>
      <c r="I20" s="30">
        <f>O20*0.65</f>
        <v>80073.5</v>
      </c>
      <c r="J20" s="30">
        <v>65</v>
      </c>
      <c r="K20" s="30">
        <f>O20*0.05</f>
        <v>6159.5</v>
      </c>
      <c r="L20" s="30">
        <v>5</v>
      </c>
      <c r="M20" s="30">
        <f>O20*0.1</f>
        <v>12319</v>
      </c>
      <c r="N20" s="30">
        <v>10</v>
      </c>
      <c r="O20" s="31">
        <f>ПрограмаРеализация!D151</f>
        <v>123190</v>
      </c>
    </row>
    <row r="21" spans="1:15" ht="42" customHeight="1">
      <c r="A21" s="185" t="str">
        <f>ПрограмаРеализация!A152</f>
        <v xml:space="preserve">Стратегическа цел 3: 
Развитие на техническа инфраструктура  водеща до растеж и опазване на околната среда </v>
      </c>
      <c r="B21" s="186"/>
      <c r="C21" s="187"/>
      <c r="D21" s="28">
        <f>O21*0.05</f>
        <v>6159.5</v>
      </c>
      <c r="E21" s="28">
        <v>0</v>
      </c>
      <c r="F21" s="28">
        <v>5</v>
      </c>
      <c r="G21" s="28">
        <f>O21*0.15</f>
        <v>18478.5</v>
      </c>
      <c r="H21" s="28">
        <v>15</v>
      </c>
      <c r="I21" s="28">
        <f>O21*0.65</f>
        <v>80073.5</v>
      </c>
      <c r="J21" s="28">
        <v>65</v>
      </c>
      <c r="K21" s="28">
        <f>O21*0.05</f>
        <v>6159.5</v>
      </c>
      <c r="L21" s="28">
        <v>5</v>
      </c>
      <c r="M21" s="28">
        <f>O21*0.1</f>
        <v>12319</v>
      </c>
      <c r="N21" s="28">
        <v>10</v>
      </c>
      <c r="O21" s="29">
        <f>ПрограмаРеализация!D152</f>
        <v>123190</v>
      </c>
    </row>
    <row r="22" spans="1:15" ht="45.75" customHeight="1">
      <c r="A22" s="167" t="str">
        <f>ПрограмаРеализация!A153</f>
        <v>Приоритет 3.1. 
Изграждане на нова и модернизиране на съществуващата техническа инфраструктура.</v>
      </c>
      <c r="B22" s="168"/>
      <c r="C22" s="169"/>
      <c r="D22" s="32">
        <f>O22*0.05</f>
        <v>4159.5</v>
      </c>
      <c r="E22" s="32">
        <v>0</v>
      </c>
      <c r="F22" s="32">
        <v>5</v>
      </c>
      <c r="G22" s="32">
        <f>O22*0.15</f>
        <v>12478.5</v>
      </c>
      <c r="H22" s="32">
        <v>15</v>
      </c>
      <c r="I22" s="32">
        <f>O22*0.65</f>
        <v>54073.5</v>
      </c>
      <c r="J22" s="32">
        <v>65</v>
      </c>
      <c r="K22" s="32">
        <f>O22*0.05</f>
        <v>4159.5</v>
      </c>
      <c r="L22" s="32">
        <v>5</v>
      </c>
      <c r="M22" s="32">
        <f>O22*0.1</f>
        <v>8319</v>
      </c>
      <c r="N22" s="32">
        <v>10</v>
      </c>
      <c r="O22" s="33">
        <f>ПрограмаРеализация!D153</f>
        <v>83190</v>
      </c>
    </row>
    <row r="23" spans="1:15" ht="46.5" customHeight="1">
      <c r="A23" s="167" t="str">
        <f>ПрограмаРеализация!A179</f>
        <v>Приоритет 3.2. 
Подобряване качествените характеристики на околната среда. Опазване и възстановяване на природните ресурси.</v>
      </c>
      <c r="B23" s="168"/>
      <c r="C23" s="169"/>
      <c r="D23" s="32">
        <f t="shared" ref="D23:D24" si="15">O23*0.05</f>
        <v>250</v>
      </c>
      <c r="E23" s="32">
        <v>0</v>
      </c>
      <c r="F23" s="32">
        <v>5</v>
      </c>
      <c r="G23" s="32">
        <f t="shared" ref="G23:G24" si="16">O23*0.15</f>
        <v>750</v>
      </c>
      <c r="H23" s="32">
        <v>15</v>
      </c>
      <c r="I23" s="32">
        <f t="shared" ref="I23:I24" si="17">O23*0.65</f>
        <v>3250</v>
      </c>
      <c r="J23" s="32">
        <v>65</v>
      </c>
      <c r="K23" s="32">
        <f t="shared" ref="K23:K24" si="18">O23*0.05</f>
        <v>250</v>
      </c>
      <c r="L23" s="32">
        <v>5</v>
      </c>
      <c r="M23" s="32">
        <f t="shared" ref="M23:M24" si="19">O23*0.1</f>
        <v>500</v>
      </c>
      <c r="N23" s="32">
        <v>10</v>
      </c>
      <c r="O23" s="33">
        <f>ПрограмаРеализация!D179</f>
        <v>5000</v>
      </c>
    </row>
    <row r="24" spans="1:15" ht="35.25" customHeight="1">
      <c r="A24" s="167" t="str">
        <f>ПрограмаРеализация!A191</f>
        <v>Приоритет 3.3. 
Повишаване качеството на селищната среда</v>
      </c>
      <c r="B24" s="168"/>
      <c r="C24" s="169"/>
      <c r="D24" s="32">
        <f t="shared" si="15"/>
        <v>1750</v>
      </c>
      <c r="E24" s="32">
        <v>0</v>
      </c>
      <c r="F24" s="32">
        <v>5</v>
      </c>
      <c r="G24" s="32">
        <f t="shared" si="16"/>
        <v>5250</v>
      </c>
      <c r="H24" s="32">
        <v>15</v>
      </c>
      <c r="I24" s="32">
        <f t="shared" si="17"/>
        <v>22750</v>
      </c>
      <c r="J24" s="32">
        <v>65</v>
      </c>
      <c r="K24" s="32">
        <f t="shared" si="18"/>
        <v>1750</v>
      </c>
      <c r="L24" s="32">
        <v>5</v>
      </c>
      <c r="M24" s="32">
        <f t="shared" si="19"/>
        <v>3500</v>
      </c>
      <c r="N24" s="32">
        <v>10</v>
      </c>
      <c r="O24" s="33">
        <f>ПрограмаРеализация!D191</f>
        <v>35000</v>
      </c>
    </row>
    <row r="25" spans="1:15" ht="36" customHeight="1">
      <c r="A25" s="170" t="str">
        <f>ПрограмаРеализация!A203</f>
        <v>ПРИОРИТЕТНА ОБЛАСТ 4. 
ТЕРИТОРИАЛНО СЪТРУДНИЧЕСТВО И СБЛИЖАВАНЕ</v>
      </c>
      <c r="B25" s="171"/>
      <c r="C25" s="172"/>
      <c r="D25" s="34">
        <f>O25*0.05</f>
        <v>1075</v>
      </c>
      <c r="E25" s="34">
        <v>0</v>
      </c>
      <c r="F25" s="34">
        <v>5</v>
      </c>
      <c r="G25" s="34">
        <f>O25*0.15</f>
        <v>3225</v>
      </c>
      <c r="H25" s="34">
        <v>15</v>
      </c>
      <c r="I25" s="34">
        <f>O25*0.65</f>
        <v>13975</v>
      </c>
      <c r="J25" s="34">
        <v>65</v>
      </c>
      <c r="K25" s="34">
        <f>O25*0.05</f>
        <v>1075</v>
      </c>
      <c r="L25" s="34">
        <v>5</v>
      </c>
      <c r="M25" s="34">
        <f>O25*0.1</f>
        <v>2150</v>
      </c>
      <c r="N25" s="34">
        <v>10</v>
      </c>
      <c r="O25" s="35">
        <f>ПрограмаРеализация!D203</f>
        <v>21500</v>
      </c>
    </row>
    <row r="26" spans="1:15" ht="32.25" customHeight="1">
      <c r="A26" s="173" t="str">
        <f>ПрограмаРеализация!A204</f>
        <v xml:space="preserve">Стратегическа цел 4: 
Стартиране на териториални инициативи за сближаване </v>
      </c>
      <c r="B26" s="174"/>
      <c r="C26" s="175"/>
      <c r="D26" s="36">
        <f>O26*0.05</f>
        <v>1075</v>
      </c>
      <c r="E26" s="36">
        <v>0</v>
      </c>
      <c r="F26" s="36">
        <v>5</v>
      </c>
      <c r="G26" s="36">
        <f>O26*0.15</f>
        <v>3225</v>
      </c>
      <c r="H26" s="36">
        <v>15</v>
      </c>
      <c r="I26" s="36">
        <f>O26*0.65</f>
        <v>13975</v>
      </c>
      <c r="J26" s="36">
        <v>65</v>
      </c>
      <c r="K26" s="36">
        <f>O26*0.05</f>
        <v>1075</v>
      </c>
      <c r="L26" s="36">
        <v>5</v>
      </c>
      <c r="M26" s="36">
        <f>O26*0.1</f>
        <v>2150</v>
      </c>
      <c r="N26" s="36">
        <v>10</v>
      </c>
      <c r="O26" s="37">
        <f>ПрограмаРеализация!D204</f>
        <v>21500</v>
      </c>
    </row>
    <row r="27" spans="1:15" ht="27.75" customHeight="1">
      <c r="A27" s="176" t="str">
        <f>ПрограмаРеализация!A205</f>
        <v>Приоритет 4.1. 
Териториално сътрудничество в устойчиви транспортни системи</v>
      </c>
      <c r="B27" s="177"/>
      <c r="C27" s="178"/>
      <c r="D27" s="38">
        <f>O27*0.05</f>
        <v>250</v>
      </c>
      <c r="E27" s="38">
        <v>0</v>
      </c>
      <c r="F27" s="38">
        <v>5</v>
      </c>
      <c r="G27" s="38">
        <f>O27*0.15</f>
        <v>750</v>
      </c>
      <c r="H27" s="38">
        <v>15</v>
      </c>
      <c r="I27" s="38">
        <f>O27*0.65</f>
        <v>3250</v>
      </c>
      <c r="J27" s="38">
        <v>65</v>
      </c>
      <c r="K27" s="38">
        <f>O27*0.05</f>
        <v>250</v>
      </c>
      <c r="L27" s="38">
        <v>5</v>
      </c>
      <c r="M27" s="38">
        <f>O27*0.1</f>
        <v>500</v>
      </c>
      <c r="N27" s="38">
        <v>10</v>
      </c>
      <c r="O27" s="39">
        <f>ПрограмаРеализация!D205</f>
        <v>5000</v>
      </c>
    </row>
    <row r="28" spans="1:15" ht="0.75" hidden="1" customHeight="1">
      <c r="A28" s="179"/>
      <c r="B28" s="180"/>
      <c r="C28" s="181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39">
        <f>ПрограмаРеализация!D206</f>
        <v>5000</v>
      </c>
    </row>
    <row r="29" spans="1:15" ht="51" hidden="1" customHeight="1">
      <c r="A29" s="182"/>
      <c r="B29" s="183"/>
      <c r="C29" s="184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39">
        <f>ПрограмаРеализация!D207</f>
        <v>5000</v>
      </c>
    </row>
    <row r="30" spans="1:15" ht="13.5" hidden="1">
      <c r="A30" s="10"/>
      <c r="B30" s="7"/>
      <c r="C30" s="1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39">
        <f>ПрограмаРеализация!D208</f>
        <v>5000</v>
      </c>
    </row>
    <row r="31" spans="1:15" ht="45.75" hidden="1" customHeight="1">
      <c r="A31" s="179"/>
      <c r="B31" s="180"/>
      <c r="C31" s="181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39">
        <f>ПрограмаРеализация!D210</f>
        <v>4500</v>
      </c>
    </row>
    <row r="32" spans="1:15" ht="55.5" hidden="1" customHeight="1">
      <c r="A32" s="182"/>
      <c r="B32" s="183"/>
      <c r="C32" s="184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39">
        <f>ПрограмаРеализация!D211</f>
        <v>4500</v>
      </c>
    </row>
    <row r="33" spans="1:15" ht="13.5" hidden="1">
      <c r="A33" s="10"/>
      <c r="B33" s="7"/>
      <c r="C33" s="1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39">
        <f>ПрограмаРеализация!D212</f>
        <v>4000</v>
      </c>
    </row>
    <row r="34" spans="1:15" ht="13.5" hidden="1">
      <c r="A34" s="10"/>
      <c r="B34" s="7"/>
      <c r="C34" s="8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39">
        <f>ПрограмаРеализация!D213</f>
        <v>500</v>
      </c>
    </row>
    <row r="35" spans="1:15" ht="49.5" customHeight="1">
      <c r="A35" s="165" t="str">
        <f>ПрограмаРеализация!A209</f>
        <v>Приоритет 4.2. 
Териториално сътрудничество в сферата на приоритетни икономически дейности.</v>
      </c>
      <c r="B35" s="165"/>
      <c r="C35" s="165"/>
      <c r="D35" s="38">
        <f>O35*0.05</f>
        <v>225</v>
      </c>
      <c r="E35" s="38">
        <v>0</v>
      </c>
      <c r="F35" s="38">
        <v>5</v>
      </c>
      <c r="G35" s="38">
        <f>O35*0.15</f>
        <v>675</v>
      </c>
      <c r="H35" s="38">
        <v>15</v>
      </c>
      <c r="I35" s="38">
        <f>O35*0.65</f>
        <v>2925</v>
      </c>
      <c r="J35" s="38">
        <v>65</v>
      </c>
      <c r="K35" s="38">
        <f>O35*0.05</f>
        <v>225</v>
      </c>
      <c r="L35" s="38">
        <v>5</v>
      </c>
      <c r="M35" s="38">
        <f>O35*0.1</f>
        <v>450</v>
      </c>
      <c r="N35" s="38">
        <v>10</v>
      </c>
      <c r="O35" s="39">
        <f>ПрограмаРеализация!D209</f>
        <v>4500</v>
      </c>
    </row>
    <row r="36" spans="1:15" ht="44.25" customHeight="1">
      <c r="A36" s="165" t="str">
        <f>ПрограмаРеализация!A214</f>
        <v>Приоритет 4.3. 
Териториално сътрудничество на институционално ниво /регионални инициативи.</v>
      </c>
      <c r="B36" s="165"/>
      <c r="C36" s="165"/>
      <c r="D36" s="38">
        <f t="shared" ref="D36" si="20">O36*0.05</f>
        <v>600</v>
      </c>
      <c r="E36" s="38">
        <v>0</v>
      </c>
      <c r="F36" s="38">
        <v>5</v>
      </c>
      <c r="G36" s="38">
        <f t="shared" ref="G36" si="21">O36*0.15</f>
        <v>1800</v>
      </c>
      <c r="H36" s="38">
        <v>15</v>
      </c>
      <c r="I36" s="38">
        <f t="shared" ref="I36" si="22">O36*0.65</f>
        <v>7800</v>
      </c>
      <c r="J36" s="38">
        <v>65</v>
      </c>
      <c r="K36" s="38">
        <f t="shared" ref="K36" si="23">O36*0.05</f>
        <v>600</v>
      </c>
      <c r="L36" s="38">
        <v>5</v>
      </c>
      <c r="M36" s="38">
        <f t="shared" ref="M36" si="24">O36*0.1</f>
        <v>1200</v>
      </c>
      <c r="N36" s="38">
        <v>10</v>
      </c>
      <c r="O36" s="39">
        <f>ПрограмаРеализация!D214</f>
        <v>12000</v>
      </c>
    </row>
    <row r="37" spans="1:15">
      <c r="A37" s="166"/>
      <c r="B37" s="166"/>
      <c r="C37" s="166"/>
    </row>
  </sheetData>
  <mergeCells count="38">
    <mergeCell ref="A2:E2"/>
    <mergeCell ref="D3:E3"/>
    <mergeCell ref="A1:E1"/>
    <mergeCell ref="M3:N3"/>
    <mergeCell ref="A3:C3"/>
    <mergeCell ref="F3:L3"/>
    <mergeCell ref="A10:C10"/>
    <mergeCell ref="A7:C7"/>
    <mergeCell ref="A8:C8"/>
    <mergeCell ref="A9:C9"/>
    <mergeCell ref="O3:O4"/>
    <mergeCell ref="A4:C4"/>
    <mergeCell ref="A5:C5"/>
    <mergeCell ref="B6:C6"/>
    <mergeCell ref="A13:C13"/>
    <mergeCell ref="A14:C14"/>
    <mergeCell ref="A15:C15"/>
    <mergeCell ref="A11:C11"/>
    <mergeCell ref="A12:C12"/>
    <mergeCell ref="A21:C21"/>
    <mergeCell ref="A22:C22"/>
    <mergeCell ref="A20:C20"/>
    <mergeCell ref="A16:C16"/>
    <mergeCell ref="A17:C17"/>
    <mergeCell ref="A18:C18"/>
    <mergeCell ref="A19:C19"/>
    <mergeCell ref="A36:C36"/>
    <mergeCell ref="A37:C37"/>
    <mergeCell ref="A23:C23"/>
    <mergeCell ref="A25:C25"/>
    <mergeCell ref="A26:C26"/>
    <mergeCell ref="A27:C27"/>
    <mergeCell ref="A24:C24"/>
    <mergeCell ref="A35:C35"/>
    <mergeCell ref="A28:C28"/>
    <mergeCell ref="A29:C29"/>
    <mergeCell ref="A31:C31"/>
    <mergeCell ref="A32:C32"/>
  </mergeCells>
  <pageMargins left="0.31496062992125984" right="0.11811023622047245" top="0.74803149606299213" bottom="0.74803149606299213" header="0.31496062992125984" footer="0.31496062992125984"/>
  <pageSetup paperSize="9" orientation="landscape" r:id="rId1"/>
  <headerFooter>
    <oddFooter>&amp;C&amp;"Arial Narrow,Курсив"&amp;8“Проектът се осъществява с финансовата подкрепа на Оперативна
програма “Административен капацитет”, съфинансирана от Европейския съюз
чрез Европейския социален фонд.”&amp;R&amp;P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6"/>
  <sheetViews>
    <sheetView workbookViewId="0">
      <pane ySplit="4" topLeftCell="A89" activePane="bottomLeft" state="frozen"/>
      <selection pane="bottomLeft" activeCell="I33" sqref="H33:I33"/>
    </sheetView>
  </sheetViews>
  <sheetFormatPr defaultRowHeight="13.5"/>
  <cols>
    <col min="1" max="1" width="32.85546875" style="48" customWidth="1"/>
    <col min="2" max="2" width="4" style="47" customWidth="1"/>
    <col min="3" max="3" width="11.28515625" style="47" customWidth="1"/>
    <col min="4" max="4" width="28.5703125" style="49" customWidth="1"/>
    <col min="5" max="5" width="13.85546875" style="47" customWidth="1"/>
    <col min="6" max="6" width="17.7109375" style="47" customWidth="1"/>
    <col min="7" max="7" width="12.42578125" style="47" customWidth="1"/>
    <col min="8" max="9" width="10.5703125" style="47" customWidth="1"/>
    <col min="10" max="16384" width="9.140625" style="47"/>
  </cols>
  <sheetData>
    <row r="1" spans="1:9" ht="57.75" customHeight="1">
      <c r="A1" s="247" t="s">
        <v>349</v>
      </c>
      <c r="B1" s="248"/>
      <c r="C1" s="248"/>
      <c r="D1" s="43"/>
      <c r="E1" s="46"/>
      <c r="F1" s="46"/>
      <c r="G1" s="46"/>
      <c r="H1" s="46"/>
      <c r="I1" s="46"/>
    </row>
    <row r="2" spans="1:9" ht="29.25" customHeight="1">
      <c r="A2" s="244" t="s">
        <v>9</v>
      </c>
      <c r="B2" s="245"/>
      <c r="C2" s="246"/>
      <c r="D2" s="50" t="s">
        <v>10</v>
      </c>
      <c r="E2" s="50" t="s">
        <v>11</v>
      </c>
      <c r="F2" s="51" t="s">
        <v>12</v>
      </c>
      <c r="G2" s="51" t="s">
        <v>15</v>
      </c>
      <c r="H2" s="51" t="s">
        <v>14</v>
      </c>
      <c r="I2" s="51" t="s">
        <v>13</v>
      </c>
    </row>
    <row r="3" spans="1:9">
      <c r="A3" s="244">
        <v>1</v>
      </c>
      <c r="B3" s="245"/>
      <c r="C3" s="246"/>
      <c r="D3" s="50">
        <v>2</v>
      </c>
      <c r="E3" s="50">
        <v>3</v>
      </c>
      <c r="F3" s="50">
        <v>4</v>
      </c>
      <c r="G3" s="50">
        <v>5</v>
      </c>
      <c r="H3" s="50">
        <v>6</v>
      </c>
      <c r="I3" s="50">
        <v>7</v>
      </c>
    </row>
    <row r="4" spans="1:9" ht="56.25" customHeight="1">
      <c r="A4" s="229" t="s">
        <v>217</v>
      </c>
      <c r="B4" s="230"/>
      <c r="C4" s="231"/>
      <c r="D4" s="52" t="s">
        <v>16</v>
      </c>
      <c r="E4" s="52" t="s">
        <v>17</v>
      </c>
      <c r="F4" s="53" t="s">
        <v>283</v>
      </c>
      <c r="G4" s="53" t="s">
        <v>18</v>
      </c>
      <c r="H4" s="53" t="s">
        <v>20</v>
      </c>
      <c r="I4" s="53" t="s">
        <v>19</v>
      </c>
    </row>
    <row r="5" spans="1:9" ht="46.5" customHeight="1">
      <c r="A5" s="249" t="str">
        <f>ПрограмаРеализация!A9</f>
        <v>Приоритет 1.1. 
Повишаване конкурентоспособността и иновативността на местната икономика.</v>
      </c>
      <c r="B5" s="250"/>
      <c r="C5" s="251"/>
      <c r="D5" s="45" t="s">
        <v>220</v>
      </c>
      <c r="E5" s="6" t="s">
        <v>282</v>
      </c>
      <c r="F5" s="6" t="s">
        <v>281</v>
      </c>
      <c r="G5" s="6" t="s">
        <v>218</v>
      </c>
      <c r="H5" s="3"/>
      <c r="I5" s="3"/>
    </row>
    <row r="6" spans="1:9" ht="63.75" customHeight="1">
      <c r="A6" s="241" t="str">
        <f>ПрограмаРеализация!A10</f>
        <v xml:space="preserve">Специфична цел 1.1.1: 
Създаване на иновативна среда подкрепяща предприемаческите инициативи в община Сливен </v>
      </c>
      <c r="B6" s="242"/>
      <c r="C6" s="243"/>
      <c r="D6" s="45" t="s">
        <v>321</v>
      </c>
      <c r="E6" s="6" t="s">
        <v>282</v>
      </c>
      <c r="F6" s="6" t="s">
        <v>281</v>
      </c>
      <c r="G6" s="6" t="s">
        <v>218</v>
      </c>
      <c r="H6" s="3"/>
      <c r="I6" s="3"/>
    </row>
    <row r="7" spans="1:9" ht="54.75" customHeight="1">
      <c r="A7" s="182" t="str">
        <f>ПрограмаРеализация!A11</f>
        <v>Мярка 1.1.1.1.: Подкрепа за инициативи, включително на СГО, насочени към обучения, преквалификация, разпространение на добри практики и информация сред предприемачите и работната сила от община Сливен;</v>
      </c>
      <c r="B7" s="183"/>
      <c r="C7" s="184"/>
      <c r="D7" s="45" t="s">
        <v>221</v>
      </c>
      <c r="E7" s="6" t="s">
        <v>282</v>
      </c>
      <c r="F7" s="6" t="s">
        <v>281</v>
      </c>
      <c r="G7" s="6" t="s">
        <v>218</v>
      </c>
      <c r="H7" s="3"/>
      <c r="I7" s="3"/>
    </row>
    <row r="8" spans="1:9" ht="46.5" customHeight="1">
      <c r="A8" s="182" t="str">
        <f>ПрограмаРеализация!A17</f>
        <v>Мярка 1.1.1.2.: Подкрепа за инициативи , вкл. на СГО насочени към опазването на околната среда, културното наследство и традициите в населените места от община Сливен</v>
      </c>
      <c r="B8" s="183"/>
      <c r="C8" s="184"/>
      <c r="D8" s="45" t="s">
        <v>230</v>
      </c>
      <c r="E8" s="6" t="s">
        <v>282</v>
      </c>
      <c r="F8" s="6" t="s">
        <v>281</v>
      </c>
      <c r="G8" s="6" t="s">
        <v>218</v>
      </c>
      <c r="H8" s="3"/>
      <c r="I8" s="3"/>
    </row>
    <row r="9" spans="1:9" ht="47.25" customHeight="1">
      <c r="A9" s="182" t="str">
        <f>ПрограмаРеализация!A20</f>
        <v>Мярка 1.1.1.3.: Създаване на индустриални зони, логистични паркове и центрове за развитие в община Сливен</v>
      </c>
      <c r="B9" s="183"/>
      <c r="C9" s="184"/>
      <c r="D9" s="45" t="s">
        <v>322</v>
      </c>
      <c r="E9" s="6" t="s">
        <v>282</v>
      </c>
      <c r="F9" s="6" t="s">
        <v>281</v>
      </c>
      <c r="G9" s="6" t="s">
        <v>218</v>
      </c>
      <c r="H9" s="3"/>
      <c r="I9" s="3"/>
    </row>
    <row r="10" spans="1:9" ht="45" customHeight="1">
      <c r="A10" s="203" t="str">
        <f>ПрограмаРеализация!A24</f>
        <v>Приоритет 1.2. 
Създаване на благоприятни условия за привличане на инвестиции. 
Развитие на партньорства.</v>
      </c>
      <c r="B10" s="204"/>
      <c r="C10" s="205"/>
      <c r="D10" s="45" t="s">
        <v>231</v>
      </c>
      <c r="E10" s="6" t="s">
        <v>282</v>
      </c>
      <c r="F10" s="6" t="s">
        <v>281</v>
      </c>
      <c r="G10" s="6" t="s">
        <v>218</v>
      </c>
      <c r="H10" s="3"/>
      <c r="I10" s="3"/>
    </row>
    <row r="11" spans="1:9" ht="81.75" customHeight="1">
      <c r="A11" s="241" t="str">
        <f>ПрограмаРеализация!A25</f>
        <v xml:space="preserve">Специфична цел 1.2.1: 
Подобряване на административните услуги за бизнеса и реализиране на успешни партньорства </v>
      </c>
      <c r="B11" s="242"/>
      <c r="C11" s="243"/>
      <c r="D11" s="45" t="s">
        <v>323</v>
      </c>
      <c r="E11" s="6" t="s">
        <v>282</v>
      </c>
      <c r="F11" s="6" t="s">
        <v>281</v>
      </c>
      <c r="G11" s="6" t="s">
        <v>218</v>
      </c>
      <c r="H11" s="3"/>
      <c r="I11" s="3"/>
    </row>
    <row r="12" spans="1:9" ht="73.5" customHeight="1">
      <c r="A12" s="182" t="str">
        <f>ПрограмаРеализация!A26</f>
        <v>Мярка 1.2.1.1.: 
Създаване на експертен екип към община Сливен в подкрепа на местната администрация при реализирането на проекти с инвестиционен характер;</v>
      </c>
      <c r="B12" s="183"/>
      <c r="C12" s="184"/>
      <c r="D12" s="45" t="s">
        <v>784</v>
      </c>
      <c r="E12" s="6" t="s">
        <v>282</v>
      </c>
      <c r="F12" s="6" t="s">
        <v>281</v>
      </c>
      <c r="G12" s="6" t="s">
        <v>218</v>
      </c>
      <c r="H12" s="6"/>
      <c r="I12" s="6"/>
    </row>
    <row r="13" spans="1:9" ht="71.25" customHeight="1">
      <c r="A13" s="182" t="str">
        <f>ПрограмаРеализация!A29</f>
        <v xml:space="preserve">Мярка 1.2.1.2.: 
Реализиране на партньорства с ВУЗ в областта на изследванията на иновативни индустриални продукти, туризма, ВЕИ и биомаса. </v>
      </c>
      <c r="B13" s="183"/>
      <c r="C13" s="184"/>
      <c r="D13" s="45" t="s">
        <v>232</v>
      </c>
      <c r="E13" s="6" t="s">
        <v>282</v>
      </c>
      <c r="F13" s="6" t="s">
        <v>281</v>
      </c>
      <c r="G13" s="6" t="s">
        <v>218</v>
      </c>
      <c r="H13" s="3"/>
      <c r="I13" s="3"/>
    </row>
    <row r="14" spans="1:9" ht="67.5" customHeight="1">
      <c r="A14" s="182" t="str">
        <f>ПрограмаРеализация!A32</f>
        <v>Мярка 1.2.1.3.: 
Реализиране на инициативи и партньорства със СГО подкрепящи комуникацията с организации на инвеститори и работодатели</v>
      </c>
      <c r="B14" s="183"/>
      <c r="C14" s="184"/>
      <c r="D14" s="45" t="s">
        <v>324</v>
      </c>
      <c r="E14" s="6" t="s">
        <v>282</v>
      </c>
      <c r="F14" s="6" t="s">
        <v>281</v>
      </c>
      <c r="G14" s="6" t="s">
        <v>218</v>
      </c>
      <c r="H14" s="3"/>
      <c r="I14" s="3"/>
    </row>
    <row r="15" spans="1:9" ht="36" customHeight="1">
      <c r="A15" s="203" t="str">
        <f>ПрограмаРеализация!A35</f>
        <v xml:space="preserve">Приоритет 1.3.
Развитие на устойчив висококачествен регионален туризъм и транспорт. </v>
      </c>
      <c r="B15" s="204"/>
      <c r="C15" s="205"/>
      <c r="D15" s="45" t="s">
        <v>233</v>
      </c>
      <c r="E15" s="6" t="s">
        <v>282</v>
      </c>
      <c r="F15" s="6" t="s">
        <v>281</v>
      </c>
      <c r="G15" s="6" t="s">
        <v>218</v>
      </c>
      <c r="H15" s="3"/>
      <c r="I15" s="3"/>
    </row>
    <row r="16" spans="1:9" ht="45" customHeight="1">
      <c r="A16" s="241" t="str">
        <f>ПрограмаРеализация!A36</f>
        <v>Специфична цел 1.3.1: 
Оползотворяване на съществуващият потенциал за алтернативни форми на туризъм и транспорт</v>
      </c>
      <c r="B16" s="242"/>
      <c r="C16" s="243"/>
      <c r="D16" s="45" t="s">
        <v>222</v>
      </c>
      <c r="E16" s="6" t="s">
        <v>282</v>
      </c>
      <c r="F16" s="6" t="s">
        <v>281</v>
      </c>
      <c r="G16" s="6" t="s">
        <v>218</v>
      </c>
      <c r="H16" s="3"/>
      <c r="I16" s="3"/>
    </row>
    <row r="17" spans="1:9" ht="57" customHeight="1">
      <c r="A17" s="182" t="str">
        <f>ПрограмаРеализация!A37</f>
        <v>Мярка 1.3.1.1.: 
Подкрепа за проекти създаващи условия за включване в туристически маршрути на защитени и културни обекти на територията на община Сливен</v>
      </c>
      <c r="B17" s="183"/>
      <c r="C17" s="184"/>
      <c r="D17" s="45" t="s">
        <v>325</v>
      </c>
      <c r="E17" s="6" t="s">
        <v>282</v>
      </c>
      <c r="F17" s="6" t="s">
        <v>281</v>
      </c>
      <c r="G17" s="6" t="s">
        <v>218</v>
      </c>
      <c r="H17" s="3"/>
      <c r="I17" s="3"/>
    </row>
    <row r="18" spans="1:9" ht="57.75" customHeight="1">
      <c r="A18" s="182" t="str">
        <f>ПрограмаРеализация!A42</f>
        <v xml:space="preserve">Мярка 1.3.1.2.: 
Подкрепа на инициативи за обновление и добавяне на стойност към природни и културни обекти на територията на община Сливен с туристическа значимост </v>
      </c>
      <c r="B18" s="183"/>
      <c r="C18" s="184"/>
      <c r="D18" s="45" t="s">
        <v>223</v>
      </c>
      <c r="E18" s="6" t="s">
        <v>282</v>
      </c>
      <c r="F18" s="6" t="s">
        <v>281</v>
      </c>
      <c r="G18" s="6" t="s">
        <v>218</v>
      </c>
      <c r="H18" s="3"/>
      <c r="I18" s="3"/>
    </row>
    <row r="19" spans="1:9" ht="41.25" customHeight="1">
      <c r="A19" s="182" t="str">
        <f>ПрограмаРеализация!A47</f>
        <v xml:space="preserve">Мярка 1.3.1.3.: 
Реализиране на публично-частни партньорства с цел създаване на туристически атракциони и анимации с висока добавена стойност </v>
      </c>
      <c r="B19" s="183"/>
      <c r="C19" s="184"/>
      <c r="D19" s="45" t="s">
        <v>224</v>
      </c>
      <c r="E19" s="6" t="s">
        <v>282</v>
      </c>
      <c r="F19" s="6" t="s">
        <v>281</v>
      </c>
      <c r="G19" s="6" t="s">
        <v>218</v>
      </c>
      <c r="H19" s="3"/>
      <c r="I19" s="3"/>
    </row>
    <row r="20" spans="1:9" ht="43.5" customHeight="1">
      <c r="A20" s="182" t="str">
        <f>ПрограмаРеализация!A51</f>
        <v xml:space="preserve">Мярка 1.3.1.4.:
Подкрепа на инициативи и проекти водещи до подобряване на достъпа до информация за туристическото предлагане в общината </v>
      </c>
      <c r="B20" s="183"/>
      <c r="C20" s="184"/>
      <c r="D20" s="45" t="s">
        <v>326</v>
      </c>
      <c r="E20" s="6" t="s">
        <v>282</v>
      </c>
      <c r="F20" s="6" t="s">
        <v>281</v>
      </c>
      <c r="G20" s="6" t="s">
        <v>218</v>
      </c>
      <c r="H20" s="3"/>
      <c r="I20" s="3"/>
    </row>
    <row r="21" spans="1:9" ht="45" customHeight="1">
      <c r="A21" s="203" t="str">
        <f>ПрограмаРеализация!A55</f>
        <v>Приоритет 1.4. 
Развитие на модерно и конкурентноспособно земеделие</v>
      </c>
      <c r="B21" s="204"/>
      <c r="C21" s="205"/>
      <c r="D21" s="45" t="s">
        <v>327</v>
      </c>
      <c r="E21" s="6" t="s">
        <v>282</v>
      </c>
      <c r="F21" s="6" t="s">
        <v>281</v>
      </c>
      <c r="G21" s="6" t="s">
        <v>218</v>
      </c>
      <c r="H21" s="3"/>
      <c r="I21" s="3"/>
    </row>
    <row r="22" spans="1:9" ht="31.5" customHeight="1">
      <c r="A22" s="182" t="str">
        <f>ПрограмаРеализация!A56</f>
        <v xml:space="preserve">Специфична цел 1.4.1:
Повишаване на добавената стойност от земеделските и горски продукти </v>
      </c>
      <c r="B22" s="183"/>
      <c r="C22" s="184"/>
      <c r="D22" s="45" t="s">
        <v>225</v>
      </c>
      <c r="E22" s="6" t="s">
        <v>282</v>
      </c>
      <c r="F22" s="6" t="s">
        <v>281</v>
      </c>
      <c r="G22" s="6" t="s">
        <v>218</v>
      </c>
      <c r="H22" s="3"/>
      <c r="I22" s="3"/>
    </row>
    <row r="23" spans="1:9" ht="45" customHeight="1">
      <c r="A23" s="182" t="str">
        <f>ПрограмаРеализация!A57</f>
        <v xml:space="preserve">Мярка 1.4.1.1.: 
Подкрепа на инициативи и проекти подобряващи средата на пазарно предлагане на земеделски и животински продукти  </v>
      </c>
      <c r="B23" s="183"/>
      <c r="C23" s="184"/>
      <c r="D23" s="45" t="s">
        <v>328</v>
      </c>
      <c r="E23" s="6" t="s">
        <v>282</v>
      </c>
      <c r="F23" s="6" t="s">
        <v>281</v>
      </c>
      <c r="G23" s="6" t="s">
        <v>218</v>
      </c>
      <c r="H23" s="3"/>
      <c r="I23" s="3"/>
    </row>
    <row r="24" spans="1:9" ht="57" customHeight="1">
      <c r="A24" s="182" t="str">
        <f>ПрограмаРеализация!A59</f>
        <v xml:space="preserve">Мярка 1.4.1.2.: 
Подкрепа за проекти оптимизиращи земеползването в нископродуктивни терени, 
чрез залесяване и други лесоустройствени мероприятия. </v>
      </c>
      <c r="B24" s="183"/>
      <c r="C24" s="184"/>
      <c r="D24" s="45" t="s">
        <v>229</v>
      </c>
      <c r="E24" s="6" t="s">
        <v>282</v>
      </c>
      <c r="F24" s="6" t="s">
        <v>281</v>
      </c>
      <c r="G24" s="6" t="s">
        <v>218</v>
      </c>
      <c r="H24" s="3"/>
      <c r="I24" s="3"/>
    </row>
    <row r="25" spans="1:9" ht="57.75" customHeight="1">
      <c r="A25" s="182" t="str">
        <f>ПрограмаРеализация!A61</f>
        <v xml:space="preserve">Мярка 1.4.1.3.: 
Подкрепа за проекти насочени към развитие на оранжерийно зеленчукопроизводство, трайни насаждения и култури с нови приложения. </v>
      </c>
      <c r="B25" s="183"/>
      <c r="C25" s="184"/>
      <c r="D25" s="45" t="s">
        <v>226</v>
      </c>
      <c r="E25" s="6" t="s">
        <v>282</v>
      </c>
      <c r="F25" s="6" t="s">
        <v>281</v>
      </c>
      <c r="G25" s="6" t="s">
        <v>218</v>
      </c>
      <c r="H25" s="3"/>
      <c r="I25" s="3"/>
    </row>
    <row r="26" spans="1:9" ht="42.75" customHeight="1">
      <c r="A26" s="182" t="str">
        <f>ПрограмаРеализация!A63</f>
        <v xml:space="preserve">Мярка 1.4.1.4.: 
Подкрепа за проекти повишаващи модернизацията на земеделските стопанства </v>
      </c>
      <c r="B26" s="183"/>
      <c r="C26" s="184"/>
      <c r="D26" s="45" t="s">
        <v>227</v>
      </c>
      <c r="E26" s="6" t="s">
        <v>282</v>
      </c>
      <c r="F26" s="6" t="s">
        <v>281</v>
      </c>
      <c r="G26" s="6" t="s">
        <v>218</v>
      </c>
      <c r="H26" s="3"/>
      <c r="I26" s="3"/>
    </row>
    <row r="27" spans="1:9" ht="45" customHeight="1">
      <c r="A27" s="182" t="str">
        <f>ПрограмаРеализация!A66</f>
        <v xml:space="preserve">Мярка 1.4.1.5.: 
Подкрепа на инициативи на СГО и земеделски организации насочени към трансфер на технологии и „ноу-хау” в областта на биологичното земеделие </v>
      </c>
      <c r="B27" s="183"/>
      <c r="C27" s="184"/>
      <c r="D27" s="45" t="s">
        <v>228</v>
      </c>
      <c r="E27" s="6" t="s">
        <v>282</v>
      </c>
      <c r="F27" s="6" t="s">
        <v>281</v>
      </c>
      <c r="G27" s="6" t="s">
        <v>218</v>
      </c>
      <c r="H27" s="3"/>
      <c r="I27" s="3"/>
    </row>
    <row r="28" spans="1:9" ht="43.5" customHeight="1">
      <c r="A28" s="191" t="str">
        <f>ПрограмаРеализация!A70</f>
        <v>Приоритет 2.1. 
Подобряване качеството на образованието и създаване на условия за развитие на младите хора.</v>
      </c>
      <c r="B28" s="192"/>
      <c r="C28" s="193"/>
      <c r="D28" s="45" t="s">
        <v>785</v>
      </c>
      <c r="E28" s="6" t="s">
        <v>282</v>
      </c>
      <c r="F28" s="6" t="s">
        <v>281</v>
      </c>
      <c r="G28" s="6" t="s">
        <v>218</v>
      </c>
      <c r="H28" s="3"/>
      <c r="I28" s="3"/>
    </row>
    <row r="29" spans="1:9" ht="39.75" customHeight="1">
      <c r="A29" s="238" t="str">
        <f>ПрограмаРеализация!A71</f>
        <v>Специфична цел 2.1.1: 
Модернизиране на общинската образователна инфраструктура</v>
      </c>
      <c r="B29" s="239"/>
      <c r="C29" s="240"/>
      <c r="D29" s="45" t="s">
        <v>234</v>
      </c>
      <c r="E29" s="6" t="s">
        <v>282</v>
      </c>
      <c r="F29" s="6" t="s">
        <v>281</v>
      </c>
      <c r="G29" s="6" t="s">
        <v>218</v>
      </c>
      <c r="H29" s="3"/>
      <c r="I29" s="3"/>
    </row>
    <row r="30" spans="1:9" ht="61.5" customHeight="1">
      <c r="A30" s="182" t="str">
        <f>ПрограмаРеализация!A72</f>
        <v xml:space="preserve">Мярка 2.1.1.1. 
Реализиране на проекти за ремонт, обновление и енергийна ефективност на училища и детски заведения публична общинска собственост </v>
      </c>
      <c r="B30" s="183"/>
      <c r="C30" s="184"/>
      <c r="D30" s="45" t="s">
        <v>329</v>
      </c>
      <c r="E30" s="6" t="s">
        <v>282</v>
      </c>
      <c r="F30" s="6" t="s">
        <v>281</v>
      </c>
      <c r="G30" s="6" t="s">
        <v>218</v>
      </c>
      <c r="H30" s="3"/>
      <c r="I30" s="3"/>
    </row>
    <row r="31" spans="1:9" ht="47.25" customHeight="1">
      <c r="A31" s="182" t="str">
        <f>ПрограмаРеализация!A81</f>
        <v>Мярка 2.1.1.2. 
Реализиране на проекти за оптимизация и модернизация на транспорта на пътуващите ученици.</v>
      </c>
      <c r="B31" s="183"/>
      <c r="C31" s="184"/>
      <c r="D31" s="45" t="s">
        <v>235</v>
      </c>
      <c r="E31" s="6" t="s">
        <v>282</v>
      </c>
      <c r="F31" s="6" t="s">
        <v>281</v>
      </c>
      <c r="G31" s="6" t="s">
        <v>218</v>
      </c>
      <c r="H31" s="3"/>
      <c r="I31" s="3"/>
    </row>
    <row r="32" spans="1:9" ht="44.25" customHeight="1">
      <c r="A32" s="182" t="str">
        <f>ПрограмаРеализация!A83</f>
        <v xml:space="preserve">Мярка 2.1.1.3.
Подкрепа на инициативи на СГО и бизнеса насочени към професионално обучение в областите – предприемачество, биоземеделие, животновъдство и алтернативен туризъм.   </v>
      </c>
      <c r="B32" s="183"/>
      <c r="C32" s="184"/>
      <c r="D32" s="45" t="s">
        <v>330</v>
      </c>
      <c r="E32" s="6" t="s">
        <v>282</v>
      </c>
      <c r="F32" s="6" t="s">
        <v>281</v>
      </c>
      <c r="G32" s="6" t="s">
        <v>218</v>
      </c>
      <c r="H32" s="3"/>
      <c r="I32" s="3"/>
    </row>
    <row r="33" spans="1:9" ht="42" customHeight="1">
      <c r="A33" s="238" t="str">
        <f>ПрограмаРеализация!A86</f>
        <v xml:space="preserve">Специфична цел 2.1.2: 
Създаване на условия за пълно включване на децата в образователната система и превенция на ранното напускане </v>
      </c>
      <c r="B33" s="239"/>
      <c r="C33" s="240"/>
      <c r="D33" s="45" t="s">
        <v>786</v>
      </c>
      <c r="E33" s="6" t="s">
        <v>282</v>
      </c>
      <c r="F33" s="6" t="s">
        <v>281</v>
      </c>
      <c r="G33" s="6" t="s">
        <v>218</v>
      </c>
      <c r="H33" s="6"/>
      <c r="I33" s="6"/>
    </row>
    <row r="34" spans="1:9" ht="42.75" customHeight="1">
      <c r="A34" s="182" t="str">
        <f>ПрограмаРеализация!A87</f>
        <v xml:space="preserve">Мярка 2.1.2.1. 
Реализиране на проекти за разширяване капацитета на учебните заведения към работата с деца от социално уязвими групи </v>
      </c>
      <c r="B34" s="183"/>
      <c r="C34" s="184"/>
      <c r="D34" s="45" t="s">
        <v>236</v>
      </c>
      <c r="E34" s="6" t="s">
        <v>282</v>
      </c>
      <c r="F34" s="6" t="s">
        <v>281</v>
      </c>
      <c r="G34" s="6" t="s">
        <v>218</v>
      </c>
      <c r="H34" s="3"/>
      <c r="I34" s="3"/>
    </row>
    <row r="35" spans="1:9" ht="39.75" customHeight="1">
      <c r="A35" s="191" t="str">
        <f>ПрограмаРеализация!A89</f>
        <v>Приоритет 2.2. 
Създаване на възможности за трудова заетост, намаляване на бедността и риска от социална изолация.</v>
      </c>
      <c r="B35" s="192"/>
      <c r="C35" s="193"/>
      <c r="D35" s="45" t="s">
        <v>237</v>
      </c>
      <c r="E35" s="6" t="s">
        <v>282</v>
      </c>
      <c r="F35" s="6" t="s">
        <v>281</v>
      </c>
      <c r="G35" s="6" t="s">
        <v>218</v>
      </c>
      <c r="H35" s="3"/>
      <c r="I35" s="3"/>
    </row>
    <row r="36" spans="1:9" ht="40.5" customHeight="1">
      <c r="A36" s="238" t="str">
        <f>ПрограмаРеализация!A90</f>
        <v xml:space="preserve">Специфична цел 2.2.1: 
Подобряване на условията за заетост и професионална реализация на всички социални групи </v>
      </c>
      <c r="B36" s="239"/>
      <c r="C36" s="240"/>
      <c r="D36" s="45" t="s">
        <v>331</v>
      </c>
      <c r="E36" s="6" t="s">
        <v>282</v>
      </c>
      <c r="F36" s="6" t="s">
        <v>281</v>
      </c>
      <c r="G36" s="6" t="s">
        <v>218</v>
      </c>
      <c r="H36" s="3"/>
      <c r="I36" s="3"/>
    </row>
    <row r="37" spans="1:9" ht="45" customHeight="1">
      <c r="A37" s="182" t="str">
        <f>ПрограмаРеализация!A91</f>
        <v>Мярка 2.2.1.1. 
Реализиране на проекти насочени към наемане на младежи на възраст до 29 години и дългосрочно безработни</v>
      </c>
      <c r="B37" s="183"/>
      <c r="C37" s="184"/>
      <c r="D37" s="45" t="s">
        <v>238</v>
      </c>
      <c r="E37" s="6" t="s">
        <v>282</v>
      </c>
      <c r="F37" s="6" t="s">
        <v>281</v>
      </c>
      <c r="G37" s="6" t="s">
        <v>218</v>
      </c>
      <c r="H37" s="3"/>
      <c r="I37" s="3"/>
    </row>
    <row r="38" spans="1:9" ht="41.25" customHeight="1">
      <c r="A38" s="182" t="str">
        <f>ПрограмаРеализация!A93</f>
        <v xml:space="preserve">Мярка 2.2.1.2. 
Реализиране на инициативи и проекти в подкрепа на полупазарните стопанства за повишаването на самонаемането  </v>
      </c>
      <c r="B38" s="183"/>
      <c r="C38" s="184"/>
      <c r="D38" s="41" t="s">
        <v>332</v>
      </c>
      <c r="E38" s="6" t="s">
        <v>282</v>
      </c>
      <c r="F38" s="6" t="s">
        <v>281</v>
      </c>
      <c r="G38" s="6" t="s">
        <v>218</v>
      </c>
      <c r="H38" s="3"/>
      <c r="I38" s="3"/>
    </row>
    <row r="39" spans="1:9" ht="44.25" customHeight="1">
      <c r="A39" s="238" t="str">
        <f>ПрограмаРеализация!A96</f>
        <v>Специфична цел 2.2.2: 
Развитие на социалните услуги и социално включване в селата</v>
      </c>
      <c r="B39" s="239"/>
      <c r="C39" s="240"/>
      <c r="D39" s="45" t="s">
        <v>333</v>
      </c>
      <c r="E39" s="6" t="s">
        <v>282</v>
      </c>
      <c r="F39" s="6" t="s">
        <v>281</v>
      </c>
      <c r="G39" s="6" t="s">
        <v>218</v>
      </c>
      <c r="H39" s="3"/>
      <c r="I39" s="3"/>
    </row>
    <row r="40" spans="1:9" ht="44.25" customHeight="1">
      <c r="A40" s="182" t="str">
        <f>ПрограмаРеализация!A97</f>
        <v xml:space="preserve">Мярка 2.2.2.1. 
Реализиране на проекти за социални грижи в домашна среда – социален личен асистент, домашен помощник. </v>
      </c>
      <c r="B40" s="183"/>
      <c r="C40" s="184"/>
      <c r="D40" s="45" t="s">
        <v>239</v>
      </c>
      <c r="E40" s="6" t="s">
        <v>282</v>
      </c>
      <c r="F40" s="6" t="s">
        <v>281</v>
      </c>
      <c r="G40" s="6" t="s">
        <v>218</v>
      </c>
      <c r="H40" s="3"/>
      <c r="I40" s="3"/>
    </row>
    <row r="41" spans="1:9" ht="42" customHeight="1">
      <c r="A41" s="182" t="str">
        <f>ПрограмаРеализация!A99</f>
        <v xml:space="preserve">Мярка 2.2.2.2. 
Реализиране на проекти водещи до разширяване на услугата социален патронаж и обществена трапезария  </v>
      </c>
      <c r="B41" s="183"/>
      <c r="C41" s="184"/>
      <c r="D41" s="45" t="s">
        <v>239</v>
      </c>
      <c r="E41" s="6" t="s">
        <v>282</v>
      </c>
      <c r="F41" s="6" t="s">
        <v>281</v>
      </c>
      <c r="G41" s="6" t="s">
        <v>218</v>
      </c>
      <c r="H41" s="3"/>
      <c r="I41" s="3"/>
    </row>
    <row r="42" spans="1:9" ht="47.25" customHeight="1">
      <c r="A42" s="182" t="str">
        <f>ПрограмаРеализация!A101</f>
        <v xml:space="preserve">Мярка 2.2.2.3. 
Реализиране на проекти за създаване на дневни центрове за грижи за възрастни хора и лица с увреждания </v>
      </c>
      <c r="B42" s="183"/>
      <c r="C42" s="184"/>
      <c r="D42" s="45" t="s">
        <v>240</v>
      </c>
      <c r="E42" s="6" t="s">
        <v>282</v>
      </c>
      <c r="F42" s="6" t="s">
        <v>281</v>
      </c>
      <c r="G42" s="6" t="s">
        <v>218</v>
      </c>
      <c r="H42" s="3"/>
      <c r="I42" s="3"/>
    </row>
    <row r="43" spans="1:9" ht="55.5" customHeight="1">
      <c r="A43" s="182" t="str">
        <f>ПрограмаРеализация!A104</f>
        <v xml:space="preserve">Мярка 2.2.2.4. 
Реализиране на проекти за създаване на защитени жилища, центрове за настаняване от семеен тип и резидентен тип социални услуги за временно настаняване </v>
      </c>
      <c r="B43" s="183"/>
      <c r="C43" s="184"/>
      <c r="D43" s="45" t="s">
        <v>241</v>
      </c>
      <c r="E43" s="6" t="s">
        <v>282</v>
      </c>
      <c r="F43" s="6" t="s">
        <v>281</v>
      </c>
      <c r="G43" s="6" t="s">
        <v>218</v>
      </c>
      <c r="H43" s="3"/>
      <c r="I43" s="3"/>
    </row>
    <row r="44" spans="1:9" ht="44.25" customHeight="1">
      <c r="A44" s="182" t="str">
        <f>ПрограмаРеализация!A106</f>
        <v xml:space="preserve">Мярка 2.2.2.5. 
Разкриване на центрове за обществена подкрепа, центрове за социална рехабилитация и интеграция </v>
      </c>
      <c r="B44" s="183"/>
      <c r="C44" s="184"/>
      <c r="D44" s="45" t="s">
        <v>240</v>
      </c>
      <c r="E44" s="6" t="s">
        <v>282</v>
      </c>
      <c r="F44" s="6" t="s">
        <v>281</v>
      </c>
      <c r="G44" s="6" t="s">
        <v>218</v>
      </c>
      <c r="H44" s="3"/>
      <c r="I44" s="3"/>
    </row>
    <row r="45" spans="1:9" ht="65.25" customHeight="1">
      <c r="A45" s="182" t="str">
        <f>ПрограмаРеализация!A109</f>
        <v>Мярка 2.2.2.6. 
Реализиране на проекти за предоставяне на нови социални услуги за уязвими общности предлагащи защитена заетост в социални предприятия</v>
      </c>
      <c r="B45" s="183"/>
      <c r="C45" s="184"/>
      <c r="D45" s="45" t="s">
        <v>241</v>
      </c>
      <c r="E45" s="6" t="s">
        <v>282</v>
      </c>
      <c r="F45" s="6" t="s">
        <v>281</v>
      </c>
      <c r="G45" s="6" t="s">
        <v>218</v>
      </c>
      <c r="H45" s="3"/>
      <c r="I45" s="3"/>
    </row>
    <row r="46" spans="1:9" ht="51" customHeight="1">
      <c r="A46" s="182" t="str">
        <f>ПрограмаРеализация!A112</f>
        <v>Мярка 2.2.2.7. 
Реализиране на проекти за социализация на деца, семейства, лица с увреждания и самотни хора в риск чрез предоставяне на интегрирани услуги</v>
      </c>
      <c r="B46" s="183"/>
      <c r="C46" s="184"/>
      <c r="D46" s="45" t="s">
        <v>242</v>
      </c>
      <c r="E46" s="6" t="s">
        <v>282</v>
      </c>
      <c r="F46" s="6" t="s">
        <v>281</v>
      </c>
      <c r="G46" s="6" t="s">
        <v>218</v>
      </c>
      <c r="H46" s="3"/>
      <c r="I46" s="3"/>
    </row>
    <row r="47" spans="1:9" ht="46.5" customHeight="1">
      <c r="A47" s="182" t="str">
        <f>ПрограмаРеализация!A114</f>
        <v xml:space="preserve">Мярка 2.2.2.8. 
Реализиране на проекти за обновление на общински сграден фонд и реконверсия в социални жилища </v>
      </c>
      <c r="B47" s="183"/>
      <c r="C47" s="184"/>
      <c r="D47" s="45" t="s">
        <v>244</v>
      </c>
      <c r="E47" s="6" t="s">
        <v>282</v>
      </c>
      <c r="F47" s="6" t="s">
        <v>281</v>
      </c>
      <c r="G47" s="6" t="s">
        <v>218</v>
      </c>
      <c r="H47" s="3"/>
      <c r="I47" s="3"/>
    </row>
    <row r="48" spans="1:9" ht="43.5" customHeight="1">
      <c r="A48" s="182" t="str">
        <f>ПрограмаРеализация!A116</f>
        <v>Мярка 2.2.2.9. 
Реализиране на проекти за изграждане на нови социални жилища</v>
      </c>
      <c r="B48" s="183"/>
      <c r="C48" s="184"/>
      <c r="D48" s="44" t="s">
        <v>243</v>
      </c>
      <c r="E48" s="6" t="s">
        <v>282</v>
      </c>
      <c r="F48" s="6" t="s">
        <v>281</v>
      </c>
      <c r="G48" s="6" t="s">
        <v>218</v>
      </c>
      <c r="H48" s="3"/>
      <c r="I48" s="3"/>
    </row>
    <row r="49" spans="1:9" ht="58.5" customHeight="1">
      <c r="A49" s="182" t="str">
        <f>ПрограмаРеализация!A118</f>
        <v xml:space="preserve">Мярка 2.2.2.10. 
Реализиране на проекти за обновление, енергийна ефективност и преоборудване на общински социален сграден фонд и инфраструктура </v>
      </c>
      <c r="B49" s="183"/>
      <c r="C49" s="184"/>
      <c r="D49" s="45" t="s">
        <v>245</v>
      </c>
      <c r="E49" s="6" t="s">
        <v>282</v>
      </c>
      <c r="F49" s="6" t="s">
        <v>281</v>
      </c>
      <c r="G49" s="6" t="s">
        <v>218</v>
      </c>
      <c r="H49" s="3"/>
      <c r="I49" s="3"/>
    </row>
    <row r="50" spans="1:9" ht="50.25" customHeight="1">
      <c r="A50" s="238" t="str">
        <f>ПрограмаРеализация!A120</f>
        <v xml:space="preserve">Специфична цел 2.2.3: 
Подобряване на условията за лична и обществена сигурност </v>
      </c>
      <c r="B50" s="239"/>
      <c r="C50" s="240"/>
      <c r="D50" s="45" t="s">
        <v>246</v>
      </c>
      <c r="E50" s="6" t="s">
        <v>282</v>
      </c>
      <c r="F50" s="6" t="s">
        <v>281</v>
      </c>
      <c r="G50" s="6" t="s">
        <v>218</v>
      </c>
      <c r="H50" s="3"/>
      <c r="I50" s="3"/>
    </row>
    <row r="51" spans="1:9" ht="44.25" customHeight="1">
      <c r="A51" s="182" t="str">
        <f>ПрограмаРеализация!A121</f>
        <v xml:space="preserve">Мярка 2.2.3.1. 
Реализиране на проекти за видеонаблюдение в населените места от община Сливен </v>
      </c>
      <c r="B51" s="183"/>
      <c r="C51" s="184"/>
      <c r="D51" s="44" t="s">
        <v>247</v>
      </c>
      <c r="E51" s="6" t="s">
        <v>282</v>
      </c>
      <c r="F51" s="6" t="s">
        <v>281</v>
      </c>
      <c r="G51" s="6" t="s">
        <v>218</v>
      </c>
      <c r="H51" s="3"/>
      <c r="I51" s="3"/>
    </row>
    <row r="52" spans="1:9" ht="44.25" customHeight="1">
      <c r="A52" s="191" t="str">
        <f>ПрограмаРеализация!A123</f>
        <v>Приоритет 2.3. 
Повишаване качеството на здравеопазването и подобряване достъпа до обектите на здравната инфраструктура.</v>
      </c>
      <c r="B52" s="192"/>
      <c r="C52" s="193"/>
      <c r="D52" s="45" t="s">
        <v>248</v>
      </c>
      <c r="E52" s="6" t="s">
        <v>282</v>
      </c>
      <c r="F52" s="6" t="s">
        <v>281</v>
      </c>
      <c r="G52" s="6" t="s">
        <v>218</v>
      </c>
      <c r="H52" s="3"/>
      <c r="I52" s="3"/>
    </row>
    <row r="53" spans="1:9" ht="46.5" customHeight="1">
      <c r="A53" s="238" t="str">
        <f>ПрограмаРеализация!A124</f>
        <v xml:space="preserve">Специфична цел 2.3.1. 
Подобряване на нивото на здравна превенция и достъпа до извънболничната и болничната помощ </v>
      </c>
      <c r="B53" s="239"/>
      <c r="C53" s="240"/>
      <c r="D53" s="45" t="s">
        <v>334</v>
      </c>
      <c r="E53" s="6" t="s">
        <v>282</v>
      </c>
      <c r="F53" s="6" t="s">
        <v>281</v>
      </c>
      <c r="G53" s="6" t="s">
        <v>218</v>
      </c>
      <c r="H53" s="3"/>
      <c r="I53" s="3"/>
    </row>
    <row r="54" spans="1:9" ht="56.25" customHeight="1">
      <c r="A54" s="182" t="str">
        <f>ПрограмаРеализация!A125</f>
        <v xml:space="preserve">Мярка 2.3.1.1. 
Подкрепа за реализиране на проект по ОПРР за доставка на ново болнично оборудване и технологии за ранна диагностика  </v>
      </c>
      <c r="B54" s="183"/>
      <c r="C54" s="184"/>
      <c r="D54" s="45" t="s">
        <v>787</v>
      </c>
      <c r="E54" s="6" t="s">
        <v>282</v>
      </c>
      <c r="F54" s="6" t="s">
        <v>281</v>
      </c>
      <c r="G54" s="6" t="s">
        <v>218</v>
      </c>
      <c r="H54" s="6"/>
      <c r="I54" s="6"/>
    </row>
    <row r="55" spans="1:9" ht="48.75" customHeight="1">
      <c r="A55" s="182" t="str">
        <f>ПрограмаРеализация!A127</f>
        <v xml:space="preserve">Мярка 2.3.1.2. 
Реализиране на проекти за оптимизация, модернизация и преоборудване на ЦСМП към МБАЛ  </v>
      </c>
      <c r="B55" s="183"/>
      <c r="C55" s="184"/>
      <c r="D55" s="45" t="s">
        <v>335</v>
      </c>
      <c r="E55" s="6" t="s">
        <v>282</v>
      </c>
      <c r="F55" s="6" t="s">
        <v>281</v>
      </c>
      <c r="G55" s="6" t="s">
        <v>218</v>
      </c>
      <c r="H55" s="6"/>
      <c r="I55" s="6"/>
    </row>
    <row r="56" spans="1:9" ht="45.75" customHeight="1">
      <c r="A56" s="182" t="str">
        <f>ПрограмаРеализация!A129</f>
        <v xml:space="preserve">Мярка 2.3.1.3. 
Реализиране на проекти за създаване на рехабилитационни центрове за възрастни хора </v>
      </c>
      <c r="B56" s="183"/>
      <c r="C56" s="184"/>
      <c r="D56" s="44" t="s">
        <v>249</v>
      </c>
      <c r="E56" s="6" t="s">
        <v>282</v>
      </c>
      <c r="F56" s="6" t="s">
        <v>281</v>
      </c>
      <c r="G56" s="6" t="s">
        <v>218</v>
      </c>
      <c r="H56" s="6"/>
      <c r="I56" s="6"/>
    </row>
    <row r="57" spans="1:9" ht="48.75" customHeight="1">
      <c r="A57" s="182" t="str">
        <f>ПрограмаРеализация!A131</f>
        <v>Мярка 2.3.1.4. 
Реализиране на проекти за здравен скрининг и превенция на здравния риск в образователната система на общината</v>
      </c>
      <c r="B57" s="183"/>
      <c r="C57" s="184"/>
      <c r="D57" s="44" t="s">
        <v>250</v>
      </c>
      <c r="E57" s="6" t="s">
        <v>282</v>
      </c>
      <c r="F57" s="6" t="s">
        <v>281</v>
      </c>
      <c r="G57" s="6" t="s">
        <v>218</v>
      </c>
      <c r="H57" s="6"/>
      <c r="I57" s="6"/>
    </row>
    <row r="58" spans="1:9" ht="46.5" customHeight="1">
      <c r="A58" s="182" t="str">
        <f>ПрограмаРеализация!A134</f>
        <v xml:space="preserve">Мярка 2.3.1.5. 
Реализиране на проекти за здравен скрининг и превенция на здравния риск в населените места чрез здравни медиатори </v>
      </c>
      <c r="B58" s="183"/>
      <c r="C58" s="184"/>
      <c r="D58" s="45" t="s">
        <v>251</v>
      </c>
      <c r="E58" s="6" t="s">
        <v>282</v>
      </c>
      <c r="F58" s="6" t="s">
        <v>281</v>
      </c>
      <c r="G58" s="6" t="s">
        <v>218</v>
      </c>
      <c r="H58" s="6"/>
      <c r="I58" s="6"/>
    </row>
    <row r="59" spans="1:9" ht="42" customHeight="1">
      <c r="A59" s="191" t="str">
        <f>ПрограмаРеализация!A136</f>
        <v xml:space="preserve">Приоритет 2.4. 
Развитие на културата и културните институции. Опазване, популяризиране и развитие на културното наследство. </v>
      </c>
      <c r="B59" s="192"/>
      <c r="C59" s="193"/>
      <c r="D59" s="45" t="s">
        <v>252</v>
      </c>
      <c r="E59" s="6" t="s">
        <v>282</v>
      </c>
      <c r="F59" s="6" t="s">
        <v>281</v>
      </c>
      <c r="G59" s="6" t="s">
        <v>218</v>
      </c>
      <c r="H59" s="3"/>
      <c r="I59" s="3"/>
    </row>
    <row r="60" spans="1:9" ht="43.5" customHeight="1">
      <c r="A60" s="238" t="str">
        <f>ПрограмаРеализация!A137</f>
        <v xml:space="preserve">Специфична цел 2.4.1.  
Съхранение на материалното и нематериалното културно наследство на територията на община Сливен </v>
      </c>
      <c r="B60" s="239"/>
      <c r="C60" s="240"/>
      <c r="D60" s="45" t="s">
        <v>253</v>
      </c>
      <c r="E60" s="6" t="s">
        <v>282</v>
      </c>
      <c r="F60" s="6" t="s">
        <v>281</v>
      </c>
      <c r="G60" s="6" t="s">
        <v>218</v>
      </c>
      <c r="H60" s="3"/>
      <c r="I60" s="3"/>
    </row>
    <row r="61" spans="1:9" ht="46.5" customHeight="1">
      <c r="A61" s="182" t="str">
        <f>ПрограмаРеализация!A138</f>
        <v xml:space="preserve">Мярка 2.4.1.1. 
Реализиране на проекти за обновление на културната  инфраструктура </v>
      </c>
      <c r="B61" s="183"/>
      <c r="C61" s="184"/>
      <c r="D61" s="45" t="s">
        <v>252</v>
      </c>
      <c r="E61" s="6" t="s">
        <v>282</v>
      </c>
      <c r="F61" s="6" t="s">
        <v>281</v>
      </c>
      <c r="G61" s="6" t="s">
        <v>218</v>
      </c>
      <c r="H61" s="3"/>
      <c r="I61" s="3"/>
    </row>
    <row r="62" spans="1:9" ht="47.25" customHeight="1">
      <c r="A62" s="182" t="str">
        <f>ПрограмаРеализация!A140</f>
        <v>Мярка 2.4.1.2. 
Реализиране на проекти разширяващи и разнообразяващи културно-просветната дейност на територията на общината</v>
      </c>
      <c r="B62" s="183"/>
      <c r="C62" s="184"/>
      <c r="D62" s="45" t="s">
        <v>336</v>
      </c>
      <c r="E62" s="6" t="s">
        <v>282</v>
      </c>
      <c r="F62" s="6" t="s">
        <v>281</v>
      </c>
      <c r="G62" s="6" t="s">
        <v>218</v>
      </c>
      <c r="H62" s="6">
        <v>5</v>
      </c>
      <c r="I62" s="6">
        <v>10</v>
      </c>
    </row>
    <row r="63" spans="1:9" ht="48.75" customHeight="1">
      <c r="A63" s="191" t="str">
        <f>ПрограмаРеализация!A145</f>
        <v xml:space="preserve">Приоритет 2.5. 
Повишаване на административния капацитет и ефективността на публичните услуги за гражданите и бизнеса </v>
      </c>
      <c r="B63" s="192"/>
      <c r="C63" s="193"/>
      <c r="D63" s="45" t="s">
        <v>254</v>
      </c>
      <c r="E63" s="6" t="s">
        <v>282</v>
      </c>
      <c r="F63" s="6" t="s">
        <v>281</v>
      </c>
      <c r="G63" s="6" t="s">
        <v>218</v>
      </c>
      <c r="H63" s="3"/>
      <c r="I63" s="3"/>
    </row>
    <row r="64" spans="1:9" ht="40.5" customHeight="1">
      <c r="A64" s="238" t="str">
        <f>ПрограмаРеализация!A146</f>
        <v xml:space="preserve">Специфична цел 2.5.1.  
Нарастване на броя на реализираните публични проекти и предоставянето на ефективни публични услуги </v>
      </c>
      <c r="B64" s="239"/>
      <c r="C64" s="240"/>
      <c r="D64" s="45" t="s">
        <v>255</v>
      </c>
      <c r="E64" s="6" t="s">
        <v>282</v>
      </c>
      <c r="F64" s="6" t="s">
        <v>281</v>
      </c>
      <c r="G64" s="6" t="s">
        <v>218</v>
      </c>
      <c r="H64" s="3"/>
      <c r="I64" s="3"/>
    </row>
    <row r="65" spans="1:9" ht="45" customHeight="1">
      <c r="A65" s="182" t="str">
        <f>ПрограмаРеализация!A147</f>
        <v xml:space="preserve">Мярка 2.5.1.1. 
Подкрепа за проекти развиващи административния капацитет на общинската администрация </v>
      </c>
      <c r="B65" s="183"/>
      <c r="C65" s="184"/>
      <c r="D65" s="45" t="s">
        <v>337</v>
      </c>
      <c r="E65" s="6" t="s">
        <v>282</v>
      </c>
      <c r="F65" s="6" t="s">
        <v>281</v>
      </c>
      <c r="G65" s="6" t="s">
        <v>218</v>
      </c>
      <c r="H65" s="3"/>
      <c r="I65" s="3"/>
    </row>
    <row r="66" spans="1:9" ht="41.25" customHeight="1">
      <c r="A66" s="167" t="str">
        <f>ПрограмаРеализация!A153</f>
        <v>Приоритет 3.1. 
Изграждане на нова и модернизиране на съществуващата техническа инфраструктура.</v>
      </c>
      <c r="B66" s="168"/>
      <c r="C66" s="169"/>
      <c r="D66" s="45" t="s">
        <v>260</v>
      </c>
      <c r="E66" s="6" t="s">
        <v>282</v>
      </c>
      <c r="F66" s="6" t="s">
        <v>281</v>
      </c>
      <c r="G66" s="6" t="s">
        <v>218</v>
      </c>
      <c r="H66" s="3"/>
      <c r="I66" s="3"/>
    </row>
    <row r="67" spans="1:9" ht="42.75" customHeight="1">
      <c r="A67" s="226" t="str">
        <f>ПрограмаРеализация!A154</f>
        <v>Специфична цел 3.1.1.  
Обновление на техническата инфраструктура в населените места</v>
      </c>
      <c r="B67" s="227"/>
      <c r="C67" s="228"/>
      <c r="D67" s="45" t="s">
        <v>338</v>
      </c>
      <c r="E67" s="6" t="s">
        <v>282</v>
      </c>
      <c r="F67" s="6" t="s">
        <v>281</v>
      </c>
      <c r="G67" s="6" t="s">
        <v>218</v>
      </c>
      <c r="H67" s="3"/>
      <c r="I67" s="3"/>
    </row>
    <row r="68" spans="1:9" ht="62.25" customHeight="1">
      <c r="A68" s="182" t="str">
        <f>ПрограмаРеализация!A155</f>
        <v xml:space="preserve">Мярка 3.1.1.1.: 
Обновление и/или изграждане на нови пътища, тротоари, алеи, зелени площи и съпътстваща инфраструктура </v>
      </c>
      <c r="B68" s="183"/>
      <c r="C68" s="184"/>
      <c r="D68" s="45" t="s">
        <v>256</v>
      </c>
      <c r="E68" s="6" t="s">
        <v>339</v>
      </c>
      <c r="F68" s="6" t="s">
        <v>281</v>
      </c>
      <c r="G68" s="6" t="s">
        <v>218</v>
      </c>
      <c r="H68" s="3"/>
      <c r="I68" s="3"/>
    </row>
    <row r="69" spans="1:9" ht="41.25" customHeight="1">
      <c r="A69" s="182" t="str">
        <f>ПрограмаРеализация!A161</f>
        <v>Мярка 3.1.1.2.: 
Обновление и/или изграждане на нова енергийната мрежа и публично осветление в населените места от общината</v>
      </c>
      <c r="B69" s="183"/>
      <c r="C69" s="184"/>
      <c r="D69" s="45" t="s">
        <v>257</v>
      </c>
      <c r="E69" s="6" t="s">
        <v>282</v>
      </c>
      <c r="F69" s="6" t="s">
        <v>281</v>
      </c>
      <c r="G69" s="6" t="s">
        <v>218</v>
      </c>
      <c r="H69" s="3"/>
      <c r="I69" s="3"/>
    </row>
    <row r="70" spans="1:9" ht="86.25" customHeight="1">
      <c r="A70" s="182" t="str">
        <f>ПрограмаРеализация!A164</f>
        <v xml:space="preserve">Мярка 3.1.1.3.: 
Обновление и/или изграждане на нова водопроводна и канализационна инфраструктура в населените места от общината </v>
      </c>
      <c r="B70" s="183"/>
      <c r="C70" s="184"/>
      <c r="D70" s="45" t="s">
        <v>258</v>
      </c>
      <c r="E70" s="6" t="s">
        <v>340</v>
      </c>
      <c r="F70" s="6" t="s">
        <v>281</v>
      </c>
      <c r="G70" s="6" t="s">
        <v>218</v>
      </c>
      <c r="H70" s="3"/>
      <c r="I70" s="3"/>
    </row>
    <row r="71" spans="1:9" ht="43.5" customHeight="1">
      <c r="A71" s="182" t="str">
        <f>ПрограмаРеализация!A166</f>
        <v>Мярка 3.1.1.4.: 
Обновление и/или изграждане на нови телекомуникационни мрежи</v>
      </c>
      <c r="B71" s="183"/>
      <c r="C71" s="184"/>
      <c r="D71" s="45" t="s">
        <v>259</v>
      </c>
      <c r="E71" s="6" t="s">
        <v>282</v>
      </c>
      <c r="F71" s="6" t="s">
        <v>281</v>
      </c>
      <c r="G71" s="6" t="s">
        <v>218</v>
      </c>
      <c r="H71" s="3"/>
      <c r="I71" s="3"/>
    </row>
    <row r="72" spans="1:9" ht="39.75" customHeight="1">
      <c r="A72" s="226" t="str">
        <f>ПрограмаРеализация!A168</f>
        <v xml:space="preserve">Специфична цел 3.1.2.  
Обновление на общинска пътна инфраструктура </v>
      </c>
      <c r="B72" s="227"/>
      <c r="C72" s="228"/>
      <c r="D72" s="45" t="s">
        <v>341</v>
      </c>
      <c r="E72" s="6" t="s">
        <v>339</v>
      </c>
      <c r="F72" s="6" t="s">
        <v>281</v>
      </c>
      <c r="G72" s="6" t="s">
        <v>218</v>
      </c>
      <c r="H72" s="3"/>
      <c r="I72" s="3"/>
    </row>
    <row r="73" spans="1:9" ht="27" customHeight="1">
      <c r="A73" s="182" t="str">
        <f>ПрограмаРеализация!A169</f>
        <v xml:space="preserve">Мярка 3.1.2.1.: 
Обновление на общински пътища </v>
      </c>
      <c r="B73" s="183"/>
      <c r="C73" s="184"/>
      <c r="D73" s="45" t="s">
        <v>261</v>
      </c>
      <c r="E73" s="6" t="s">
        <v>342</v>
      </c>
      <c r="F73" s="6" t="s">
        <v>281</v>
      </c>
      <c r="G73" s="6" t="s">
        <v>218</v>
      </c>
      <c r="H73" s="3"/>
      <c r="I73" s="3"/>
    </row>
    <row r="74" spans="1:9" ht="31.5" customHeight="1">
      <c r="A74" s="226" t="str">
        <f>ПрограмаРеализация!A171</f>
        <v xml:space="preserve">Специфична цел 3.1.3.  
Подобряване на осигуреността с  устройствени планове </v>
      </c>
      <c r="B74" s="227"/>
      <c r="C74" s="228"/>
      <c r="D74" s="44" t="s">
        <v>262</v>
      </c>
      <c r="E74" s="6" t="s">
        <v>282</v>
      </c>
      <c r="F74" s="6" t="s">
        <v>281</v>
      </c>
      <c r="G74" s="6" t="s">
        <v>218</v>
      </c>
      <c r="H74" s="3"/>
      <c r="I74" s="3"/>
    </row>
    <row r="75" spans="1:9" ht="46.5" customHeight="1">
      <c r="A75" s="182" t="str">
        <f>ПрограмаРеализация!A172</f>
        <v>Мярка 3.1.3.1.: 
Изработване на нови ПУП в подкрепа на инвестиционното проектиране на територията общината</v>
      </c>
      <c r="B75" s="183"/>
      <c r="C75" s="184"/>
      <c r="D75" s="45" t="s">
        <v>263</v>
      </c>
      <c r="E75" s="6" t="s">
        <v>282</v>
      </c>
      <c r="F75" s="6" t="s">
        <v>281</v>
      </c>
      <c r="G75" s="6" t="s">
        <v>218</v>
      </c>
      <c r="H75" s="3"/>
      <c r="I75" s="3"/>
    </row>
    <row r="76" spans="1:9" ht="50.25" customHeight="1">
      <c r="A76" s="167" t="str">
        <f>ПрограмаРеализация!A179</f>
        <v>Приоритет 3.2. 
Подобряване качествените характеристики на околната среда. Опазване и възстановяване на природните ресурси.</v>
      </c>
      <c r="B76" s="168"/>
      <c r="C76" s="169"/>
      <c r="D76" s="45" t="s">
        <v>343</v>
      </c>
      <c r="E76" s="6" t="s">
        <v>282</v>
      </c>
      <c r="F76" s="6" t="s">
        <v>281</v>
      </c>
      <c r="G76" s="6" t="s">
        <v>218</v>
      </c>
      <c r="H76" s="3"/>
      <c r="I76" s="3"/>
    </row>
    <row r="77" spans="1:9" ht="46.5" customHeight="1">
      <c r="A77" s="226" t="str">
        <f>ПрограмаРеализация!A180</f>
        <v xml:space="preserve">Специфична цел 3.2.1.: 
Подобряване на параметрите на околната среда в селищата от общината </v>
      </c>
      <c r="B77" s="227"/>
      <c r="C77" s="228"/>
      <c r="D77" s="45" t="s">
        <v>344</v>
      </c>
      <c r="E77" s="6" t="s">
        <v>282</v>
      </c>
      <c r="F77" s="6" t="s">
        <v>281</v>
      </c>
      <c r="G77" s="6" t="s">
        <v>218</v>
      </c>
      <c r="H77" s="3"/>
      <c r="I77" s="3"/>
    </row>
    <row r="78" spans="1:9" ht="81" customHeight="1">
      <c r="A78" s="235" t="str">
        <f>ПрограмаРеализация!A181</f>
        <v xml:space="preserve">Мярка 3.2.1.1.: 
Подобряване на сметосъбирането и сметоизвозването в населените места </v>
      </c>
      <c r="B78" s="236"/>
      <c r="C78" s="237"/>
      <c r="D78" s="45" t="s">
        <v>264</v>
      </c>
      <c r="E78" s="6" t="s">
        <v>282</v>
      </c>
      <c r="F78" s="6" t="s">
        <v>281</v>
      </c>
      <c r="G78" s="6" t="s">
        <v>218</v>
      </c>
      <c r="H78" s="3"/>
      <c r="I78" s="3"/>
    </row>
    <row r="79" spans="1:9" ht="44.25" customHeight="1">
      <c r="A79" s="232" t="str">
        <f>ПрограмаРеализация!A184</f>
        <v xml:space="preserve">Специфична цел 3.2.2.: 
Подобряване на параметрите на околната среда извън селищата от общината </v>
      </c>
      <c r="B79" s="233"/>
      <c r="C79" s="234"/>
      <c r="D79" s="45" t="s">
        <v>266</v>
      </c>
      <c r="E79" s="6" t="s">
        <v>282</v>
      </c>
      <c r="F79" s="6" t="s">
        <v>281</v>
      </c>
      <c r="G79" s="6" t="s">
        <v>218</v>
      </c>
      <c r="H79" s="3"/>
      <c r="I79" s="3"/>
    </row>
    <row r="80" spans="1:9" ht="95.25" customHeight="1">
      <c r="A80" s="182" t="str">
        <f>ПрограмаРеализация!A185</f>
        <v>Мярка 3.2.2.1.: 
Разработване на проекти насочени към устойчиви екологични практики</v>
      </c>
      <c r="B80" s="183"/>
      <c r="C80" s="184"/>
      <c r="D80" s="45" t="s">
        <v>265</v>
      </c>
      <c r="E80" s="6" t="s">
        <v>282</v>
      </c>
      <c r="F80" s="6" t="s">
        <v>281</v>
      </c>
      <c r="G80" s="6" t="s">
        <v>218</v>
      </c>
      <c r="H80" s="3"/>
      <c r="I80" s="3"/>
    </row>
    <row r="81" spans="1:9" ht="49.5" customHeight="1">
      <c r="A81" s="182" t="str">
        <f>ПрограмаРеализация!A187</f>
        <v xml:space="preserve">Мярка 3.2.2.2.: 
Разработване на проекти за идентифициране, оценка, закриване и саниране на нерегламентираните сметища в общината </v>
      </c>
      <c r="B81" s="183"/>
      <c r="C81" s="184"/>
      <c r="D81" s="45" t="s">
        <v>268</v>
      </c>
      <c r="E81" s="6" t="s">
        <v>282</v>
      </c>
      <c r="F81" s="6" t="s">
        <v>281</v>
      </c>
      <c r="G81" s="6" t="s">
        <v>218</v>
      </c>
      <c r="H81" s="3"/>
      <c r="I81" s="3"/>
    </row>
    <row r="82" spans="1:9" ht="70.5" customHeight="1">
      <c r="A82" s="182" t="str">
        <f>ПрограмаРеализация!A189</f>
        <v>Мярка 3.2.2.3.: 
Реализиране на проекти насочени към подобряване на параметрите на повърхностни и подземни водни тела</v>
      </c>
      <c r="B82" s="183"/>
      <c r="C82" s="184"/>
      <c r="D82" s="45" t="s">
        <v>267</v>
      </c>
      <c r="E82" s="6" t="s">
        <v>282</v>
      </c>
      <c r="F82" s="6" t="s">
        <v>281</v>
      </c>
      <c r="G82" s="6" t="s">
        <v>218</v>
      </c>
      <c r="H82" s="3"/>
      <c r="I82" s="3"/>
    </row>
    <row r="83" spans="1:9" ht="33" customHeight="1">
      <c r="A83" s="167" t="str">
        <f>ПрограмаРеализация!A191</f>
        <v>Приоритет 3.3. 
Повишаване качеството на селищната среда</v>
      </c>
      <c r="B83" s="168"/>
      <c r="C83" s="169"/>
      <c r="D83" s="45" t="s">
        <v>271</v>
      </c>
      <c r="E83" s="6" t="s">
        <v>282</v>
      </c>
      <c r="F83" s="6" t="s">
        <v>281</v>
      </c>
      <c r="G83" s="6" t="s">
        <v>218</v>
      </c>
      <c r="H83" s="3"/>
      <c r="I83" s="3"/>
    </row>
    <row r="84" spans="1:9" ht="29.25" customHeight="1">
      <c r="A84" s="232" t="str">
        <f>ПрограмаРеализация!A192</f>
        <v>Специфична цел 3.3.1.: 
Развитие на инфраструктурата за свободното време и спорт</v>
      </c>
      <c r="B84" s="233"/>
      <c r="C84" s="234"/>
      <c r="D84" s="44" t="s">
        <v>270</v>
      </c>
      <c r="E84" s="6" t="s">
        <v>282</v>
      </c>
      <c r="F84" s="6" t="s">
        <v>281</v>
      </c>
      <c r="G84" s="6" t="s">
        <v>218</v>
      </c>
      <c r="H84" s="3"/>
      <c r="I84" s="3"/>
    </row>
    <row r="85" spans="1:9" ht="41.25" customHeight="1">
      <c r="A85" s="182" t="str">
        <f>ПрограмаРеализация!A193</f>
        <v xml:space="preserve">Мярка 3.3.1.1. 
Подкрепа за проекти за изграждане на материално-техническа база на масови спортни игри </v>
      </c>
      <c r="B85" s="183"/>
      <c r="C85" s="184"/>
      <c r="D85" s="44" t="s">
        <v>269</v>
      </c>
      <c r="E85" s="6" t="s">
        <v>282</v>
      </c>
      <c r="F85" s="6" t="s">
        <v>281</v>
      </c>
      <c r="G85" s="6" t="s">
        <v>218</v>
      </c>
      <c r="H85" s="3"/>
      <c r="I85" s="3"/>
    </row>
    <row r="86" spans="1:9" ht="48" customHeight="1">
      <c r="A86" s="182" t="str">
        <f>ПрограмаРеализация!A200</f>
        <v xml:space="preserve">Мярка 3.3.1.2. 
Подкрепа за проекти за обновление на религиозни храмове и мемориални паметници с културна и социална значимост </v>
      </c>
      <c r="B86" s="183"/>
      <c r="C86" s="184"/>
      <c r="D86" s="45" t="s">
        <v>272</v>
      </c>
      <c r="E86" s="6" t="s">
        <v>282</v>
      </c>
      <c r="F86" s="6" t="s">
        <v>281</v>
      </c>
      <c r="G86" s="6" t="s">
        <v>218</v>
      </c>
      <c r="H86" s="3"/>
      <c r="I86" s="3"/>
    </row>
    <row r="87" spans="1:9" ht="30.75" customHeight="1">
      <c r="A87" s="176" t="str">
        <f>ПрограмаРеализация!A205</f>
        <v>Приоритет 4.1. 
Териториално сътрудничество в устойчиви транспортни системи</v>
      </c>
      <c r="B87" s="177"/>
      <c r="C87" s="178"/>
      <c r="D87" s="44" t="s">
        <v>274</v>
      </c>
      <c r="E87" s="6" t="s">
        <v>282</v>
      </c>
      <c r="F87" s="6" t="s">
        <v>281</v>
      </c>
      <c r="G87" s="6" t="s">
        <v>218</v>
      </c>
      <c r="H87" s="3"/>
      <c r="I87" s="3"/>
    </row>
    <row r="88" spans="1:9" ht="63" customHeight="1">
      <c r="A88" s="179" t="str">
        <f>ПрограмаРеализация!A206</f>
        <v xml:space="preserve">Специфична цел 4.1.1.: 
Участие в териториални инициативи подкрепящи развитието на транспортните системи и логистика </v>
      </c>
      <c r="B88" s="180"/>
      <c r="C88" s="181"/>
      <c r="D88" s="45" t="s">
        <v>345</v>
      </c>
      <c r="E88" s="6" t="s">
        <v>282</v>
      </c>
      <c r="F88" s="6" t="s">
        <v>281</v>
      </c>
      <c r="G88" s="6" t="s">
        <v>218</v>
      </c>
      <c r="H88" s="3"/>
      <c r="I88" s="3"/>
    </row>
    <row r="89" spans="1:9" ht="43.5" customHeight="1">
      <c r="A89" s="182" t="str">
        <f>ПрограмаРеализация!A207</f>
        <v xml:space="preserve">Мярка 4.4.1.1. 
Подкрепа за проекти подобряващи териториалното сътрудничество в транспорта и логистиката </v>
      </c>
      <c r="B89" s="183"/>
      <c r="C89" s="184"/>
      <c r="D89" s="45" t="s">
        <v>275</v>
      </c>
      <c r="E89" s="6" t="s">
        <v>282</v>
      </c>
      <c r="F89" s="6" t="s">
        <v>281</v>
      </c>
      <c r="G89" s="6" t="s">
        <v>218</v>
      </c>
      <c r="H89" s="3"/>
      <c r="I89" s="3"/>
    </row>
    <row r="90" spans="1:9" ht="91.5" customHeight="1">
      <c r="A90" s="176" t="str">
        <f>ПрограмаРеализация!A209</f>
        <v>Приоритет 4.2. 
Териториално сътрудничество в сферата на приоритетни икономически дейности.</v>
      </c>
      <c r="B90" s="177"/>
      <c r="C90" s="178"/>
      <c r="D90" s="45" t="s">
        <v>273</v>
      </c>
      <c r="E90" s="6" t="s">
        <v>282</v>
      </c>
      <c r="F90" s="6" t="s">
        <v>281</v>
      </c>
      <c r="G90" s="6" t="s">
        <v>218</v>
      </c>
      <c r="H90" s="3"/>
      <c r="I90" s="3"/>
    </row>
    <row r="91" spans="1:9" ht="45.75" customHeight="1">
      <c r="A91" s="179" t="str">
        <f>ПрограмаРеализация!A210</f>
        <v xml:space="preserve">Специфична цел 4.2.1.: 
Развитие на приоритетните икономически дейности чрез териториално сътрудничество </v>
      </c>
      <c r="B91" s="180"/>
      <c r="C91" s="181"/>
      <c r="D91" s="45" t="s">
        <v>276</v>
      </c>
      <c r="E91" s="6" t="s">
        <v>282</v>
      </c>
      <c r="F91" s="6" t="s">
        <v>281</v>
      </c>
      <c r="G91" s="6" t="s">
        <v>218</v>
      </c>
      <c r="H91" s="3"/>
      <c r="I91" s="3"/>
    </row>
    <row r="92" spans="1:9" ht="46.5" customHeight="1">
      <c r="A92" s="182" t="str">
        <f>ПрограмаРеализация!A211</f>
        <v>Мярка 4.2.1.1. 
Участие в териториални инициативи подкрепящи развитието на  транспорта, земеделието и алтернативния туризъм</v>
      </c>
      <c r="B92" s="183"/>
      <c r="C92" s="184"/>
      <c r="D92" s="45" t="s">
        <v>277</v>
      </c>
      <c r="E92" s="6" t="s">
        <v>282</v>
      </c>
      <c r="F92" s="6" t="s">
        <v>281</v>
      </c>
      <c r="G92" s="6" t="s">
        <v>218</v>
      </c>
      <c r="H92" s="3"/>
      <c r="I92" s="3"/>
    </row>
    <row r="93" spans="1:9" ht="45" customHeight="1">
      <c r="A93" s="176" t="str">
        <f>ПрограмаРеализация!A214</f>
        <v>Приоритет 4.3. 
Териториално сътрудничество на институционално ниво /регионални инициативи.</v>
      </c>
      <c r="B93" s="177"/>
      <c r="C93" s="178"/>
      <c r="D93" s="44" t="s">
        <v>278</v>
      </c>
      <c r="E93" s="6" t="s">
        <v>282</v>
      </c>
      <c r="F93" s="6" t="s">
        <v>281</v>
      </c>
      <c r="G93" s="6" t="s">
        <v>218</v>
      </c>
      <c r="H93" s="3"/>
      <c r="I93" s="3"/>
    </row>
    <row r="94" spans="1:9" ht="44.25" customHeight="1">
      <c r="A94" s="179" t="str">
        <f>ПрограмаРеализация!A215</f>
        <v xml:space="preserve">Специфична цел 4.3.1.: 
Развитие на институционалното сътрудничество чрез регионални инициативи </v>
      </c>
      <c r="B94" s="180"/>
      <c r="C94" s="181"/>
      <c r="D94" s="45" t="s">
        <v>279</v>
      </c>
      <c r="E94" s="6" t="s">
        <v>282</v>
      </c>
      <c r="F94" s="6" t="s">
        <v>281</v>
      </c>
      <c r="G94" s="6" t="s">
        <v>218</v>
      </c>
      <c r="H94" s="3"/>
      <c r="I94" s="3"/>
    </row>
    <row r="95" spans="1:9" ht="45" customHeight="1">
      <c r="A95" s="182" t="str">
        <f>ПрограмаРеализация!A216</f>
        <v xml:space="preserve">Мярка 4.3.1.1. 
Участие в регионални и трансгранични инициативи и програми  подобряващи социалното и икономическо развитие </v>
      </c>
      <c r="B95" s="183"/>
      <c r="C95" s="184"/>
      <c r="D95" s="45" t="s">
        <v>346</v>
      </c>
      <c r="E95" s="6" t="s">
        <v>282</v>
      </c>
      <c r="F95" s="6" t="s">
        <v>281</v>
      </c>
      <c r="G95" s="6" t="s">
        <v>218</v>
      </c>
      <c r="H95" s="3"/>
      <c r="I95" s="3"/>
    </row>
    <row r="96" spans="1:9" ht="57" customHeight="1">
      <c r="A96" s="182" t="str">
        <f>ПрограмаРеализация!A218</f>
        <v xml:space="preserve">Мярка 4.3.1.2. 
Участие в регионални и трансгранични инициативи и програми  за подобряване на качеството на живот </v>
      </c>
      <c r="B96" s="183"/>
      <c r="C96" s="184"/>
      <c r="D96" s="45" t="s">
        <v>280</v>
      </c>
      <c r="E96" s="6" t="s">
        <v>282</v>
      </c>
      <c r="F96" s="6" t="s">
        <v>281</v>
      </c>
      <c r="G96" s="6" t="s">
        <v>218</v>
      </c>
      <c r="H96" s="3"/>
      <c r="I96" s="3"/>
    </row>
  </sheetData>
  <mergeCells count="96">
    <mergeCell ref="A2:C2"/>
    <mergeCell ref="A3:C3"/>
    <mergeCell ref="A1:C1"/>
    <mergeCell ref="A10:C10"/>
    <mergeCell ref="A11:C11"/>
    <mergeCell ref="A5:C5"/>
    <mergeCell ref="A12:C12"/>
    <mergeCell ref="A13:C13"/>
    <mergeCell ref="A14:C14"/>
    <mergeCell ref="A6:C6"/>
    <mergeCell ref="A7:C7"/>
    <mergeCell ref="A8:C8"/>
    <mergeCell ref="A9:C9"/>
    <mergeCell ref="A20:C20"/>
    <mergeCell ref="A21:C21"/>
    <mergeCell ref="A22:C22"/>
    <mergeCell ref="A23:C23"/>
    <mergeCell ref="A24:C24"/>
    <mergeCell ref="A15:C15"/>
    <mergeCell ref="A16:C16"/>
    <mergeCell ref="A17:C17"/>
    <mergeCell ref="A18:C18"/>
    <mergeCell ref="A19:C19"/>
    <mergeCell ref="A25:C25"/>
    <mergeCell ref="A26:C26"/>
    <mergeCell ref="A27:C27"/>
    <mergeCell ref="A35:C35"/>
    <mergeCell ref="A28:C28"/>
    <mergeCell ref="A29:C29"/>
    <mergeCell ref="A30:C30"/>
    <mergeCell ref="A31:C31"/>
    <mergeCell ref="A32:C32"/>
    <mergeCell ref="A36:C36"/>
    <mergeCell ref="A37:C37"/>
    <mergeCell ref="A38:C38"/>
    <mergeCell ref="A33:C33"/>
    <mergeCell ref="A34:C34"/>
    <mergeCell ref="A44:C44"/>
    <mergeCell ref="A45:C45"/>
    <mergeCell ref="A46:C46"/>
    <mergeCell ref="A47:C47"/>
    <mergeCell ref="A48:C48"/>
    <mergeCell ref="A39:C39"/>
    <mergeCell ref="A40:C40"/>
    <mergeCell ref="A41:C41"/>
    <mergeCell ref="A42:C42"/>
    <mergeCell ref="A43:C43"/>
    <mergeCell ref="A54:C54"/>
    <mergeCell ref="A55:C55"/>
    <mergeCell ref="A56:C56"/>
    <mergeCell ref="A57:C57"/>
    <mergeCell ref="A58:C58"/>
    <mergeCell ref="A49:C49"/>
    <mergeCell ref="A50:C50"/>
    <mergeCell ref="A51:C51"/>
    <mergeCell ref="A52:C52"/>
    <mergeCell ref="A53:C53"/>
    <mergeCell ref="A64:C64"/>
    <mergeCell ref="A65:C65"/>
    <mergeCell ref="A66:C66"/>
    <mergeCell ref="A59:C59"/>
    <mergeCell ref="A60:C60"/>
    <mergeCell ref="A61:C61"/>
    <mergeCell ref="A62:C62"/>
    <mergeCell ref="A63:C63"/>
    <mergeCell ref="A67:C67"/>
    <mergeCell ref="A68:C68"/>
    <mergeCell ref="A69:C69"/>
    <mergeCell ref="A70:C70"/>
    <mergeCell ref="A71:C71"/>
    <mergeCell ref="A78:C78"/>
    <mergeCell ref="A86:C86"/>
    <mergeCell ref="A77:C77"/>
    <mergeCell ref="A73:C73"/>
    <mergeCell ref="A74:C74"/>
    <mergeCell ref="A75:C75"/>
    <mergeCell ref="A76:C76"/>
    <mergeCell ref="A79:C79"/>
    <mergeCell ref="A80:C80"/>
    <mergeCell ref="A81:C81"/>
    <mergeCell ref="A72:C72"/>
    <mergeCell ref="A95:C95"/>
    <mergeCell ref="A96:C96"/>
    <mergeCell ref="A4:C4"/>
    <mergeCell ref="A90:C90"/>
    <mergeCell ref="A91:C91"/>
    <mergeCell ref="A92:C92"/>
    <mergeCell ref="A93:C93"/>
    <mergeCell ref="A94:C94"/>
    <mergeCell ref="A87:C87"/>
    <mergeCell ref="A88:C88"/>
    <mergeCell ref="A89:C89"/>
    <mergeCell ref="A82:C82"/>
    <mergeCell ref="A83:C83"/>
    <mergeCell ref="A85:C85"/>
    <mergeCell ref="A84:C84"/>
  </mergeCells>
  <pageMargins left="0.31496062992125984" right="0.11811023622047245" top="0.74803149606299213" bottom="0.74803149606299213" header="0.31496062992125984" footer="0.31496062992125984"/>
  <pageSetup paperSize="9" orientation="landscape" r:id="rId1"/>
  <headerFooter>
    <oddFooter>&amp;C&amp;"Arial Narrow,Курсив"&amp;8“Проектът се осъществява с финансовата подкрепа на Оперативна
програма “Административен капацитет”, съфинансирана от Европейския съюз
чрез Европейския социален фонд.”&amp;R&amp;P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21"/>
  <sheetViews>
    <sheetView zoomScale="90" zoomScaleNormal="90" workbookViewId="0">
      <pane xSplit="14" ySplit="5" topLeftCell="O212" activePane="bottomRight" state="frozen"/>
      <selection pane="topRight" activeCell="O1" sqref="O1"/>
      <selection pane="bottomLeft" activeCell="A6" sqref="A6"/>
      <selection pane="bottomRight" activeCell="C40" sqref="C40"/>
    </sheetView>
  </sheetViews>
  <sheetFormatPr defaultRowHeight="15"/>
  <cols>
    <col min="1" max="1" width="24.28515625" customWidth="1"/>
    <col min="2" max="2" width="8" customWidth="1"/>
    <col min="3" max="3" width="29.28515625" customWidth="1"/>
    <col min="4" max="4" width="11" style="1" customWidth="1"/>
    <col min="5" max="5" width="11.85546875" customWidth="1"/>
    <col min="6" max="6" width="0.28515625" hidden="1" customWidth="1"/>
    <col min="7" max="7" width="9.140625" customWidth="1"/>
    <col min="8" max="8" width="7" customWidth="1"/>
    <col min="9" max="9" width="9.5703125" customWidth="1"/>
    <col min="10" max="10" width="9.42578125" customWidth="1"/>
    <col min="11" max="11" width="8.5703125" customWidth="1"/>
    <col min="12" max="12" width="8.42578125" customWidth="1"/>
    <col min="13" max="13" width="8.7109375" customWidth="1"/>
    <col min="14" max="14" width="9.5703125" customWidth="1"/>
  </cols>
  <sheetData>
    <row r="1" spans="1:14" ht="15.75" customHeight="1">
      <c r="A1" s="254" t="s">
        <v>347</v>
      </c>
      <c r="B1" s="254"/>
      <c r="C1" s="254"/>
      <c r="D1" s="254"/>
      <c r="E1" s="107"/>
      <c r="F1" s="108"/>
      <c r="G1" s="108"/>
      <c r="H1" s="108"/>
      <c r="I1" s="108"/>
      <c r="J1" s="108"/>
      <c r="K1" s="108"/>
      <c r="L1" s="107"/>
      <c r="M1" s="107"/>
      <c r="N1" s="107"/>
    </row>
    <row r="2" spans="1:14" ht="23.25" customHeight="1">
      <c r="A2" s="255" t="s">
        <v>348</v>
      </c>
      <c r="B2" s="255"/>
      <c r="C2" s="255"/>
      <c r="D2" s="255"/>
      <c r="E2" s="107"/>
      <c r="F2" s="108"/>
      <c r="G2" s="108"/>
      <c r="H2" s="108"/>
      <c r="I2" s="108"/>
      <c r="J2" s="108"/>
      <c r="K2" s="108"/>
      <c r="L2" s="107"/>
      <c r="M2" s="107"/>
      <c r="N2" s="107"/>
    </row>
    <row r="3" spans="1:14" ht="30" customHeight="1">
      <c r="A3" s="109" t="s">
        <v>219</v>
      </c>
      <c r="B3" s="110" t="s">
        <v>27</v>
      </c>
      <c r="C3" s="111" t="s">
        <v>22</v>
      </c>
      <c r="D3" s="110" t="s">
        <v>31</v>
      </c>
      <c r="E3" s="110" t="s">
        <v>23</v>
      </c>
      <c r="F3" s="110" t="s">
        <v>24</v>
      </c>
      <c r="G3" s="111" t="s">
        <v>25</v>
      </c>
      <c r="H3" s="262" t="s">
        <v>26</v>
      </c>
      <c r="I3" s="262"/>
      <c r="J3" s="262"/>
      <c r="K3" s="262"/>
      <c r="L3" s="262"/>
      <c r="M3" s="262"/>
      <c r="N3" s="262"/>
    </row>
    <row r="4" spans="1:14" ht="15.75">
      <c r="A4" s="112"/>
      <c r="B4" s="110"/>
      <c r="C4" s="111"/>
      <c r="D4" s="111" t="s">
        <v>98</v>
      </c>
      <c r="E4" s="110"/>
      <c r="F4" s="110"/>
      <c r="G4" s="111"/>
      <c r="H4" s="111">
        <v>2014</v>
      </c>
      <c r="I4" s="111">
        <v>2015</v>
      </c>
      <c r="J4" s="111">
        <v>2016</v>
      </c>
      <c r="K4" s="111">
        <v>2017</v>
      </c>
      <c r="L4" s="111">
        <v>2018</v>
      </c>
      <c r="M4" s="111">
        <v>2019</v>
      </c>
      <c r="N4" s="111">
        <v>2020</v>
      </c>
    </row>
    <row r="5" spans="1:14" ht="21.75" customHeight="1">
      <c r="A5" s="113"/>
      <c r="B5" s="114"/>
      <c r="C5" s="115" t="s">
        <v>139</v>
      </c>
      <c r="D5" s="116">
        <f>D6+D68+D151+D203</f>
        <v>309870</v>
      </c>
      <c r="E5" s="116"/>
      <c r="F5" s="116" t="e">
        <f>F6+F68+F151+F203</f>
        <v>#VALUE!</v>
      </c>
      <c r="G5" s="116"/>
      <c r="H5" s="117">
        <f t="shared" ref="H5:N5" si="0">H6+H68+H151+H203</f>
        <v>1620</v>
      </c>
      <c r="I5" s="117">
        <f t="shared" si="0"/>
        <v>49360</v>
      </c>
      <c r="J5" s="117">
        <f t="shared" si="0"/>
        <v>97217.5</v>
      </c>
      <c r="K5" s="117">
        <f t="shared" si="0"/>
        <v>92717.5</v>
      </c>
      <c r="L5" s="117">
        <f t="shared" si="0"/>
        <v>37800</v>
      </c>
      <c r="M5" s="117">
        <f t="shared" si="0"/>
        <v>16975</v>
      </c>
      <c r="N5" s="117">
        <f t="shared" si="0"/>
        <v>10150</v>
      </c>
    </row>
    <row r="6" spans="1:14" ht="15" customHeight="1">
      <c r="A6" s="256" t="s">
        <v>29</v>
      </c>
      <c r="B6" s="257"/>
      <c r="C6" s="258"/>
      <c r="D6" s="252">
        <f>D8</f>
        <v>82900</v>
      </c>
      <c r="E6" s="252"/>
      <c r="F6" s="252">
        <f t="shared" ref="F6:N6" si="1">F8</f>
        <v>0</v>
      </c>
      <c r="G6" s="252"/>
      <c r="H6" s="252">
        <f t="shared" si="1"/>
        <v>1620</v>
      </c>
      <c r="I6" s="252">
        <f t="shared" si="1"/>
        <v>10580</v>
      </c>
      <c r="J6" s="252">
        <f t="shared" si="1"/>
        <v>25360</v>
      </c>
      <c r="K6" s="252">
        <f t="shared" si="1"/>
        <v>20590</v>
      </c>
      <c r="L6" s="252">
        <f t="shared" si="1"/>
        <v>9950</v>
      </c>
      <c r="M6" s="252">
        <f t="shared" si="1"/>
        <v>700</v>
      </c>
      <c r="N6" s="252">
        <f t="shared" si="1"/>
        <v>100</v>
      </c>
    </row>
    <row r="7" spans="1:14" ht="12.75" customHeight="1">
      <c r="A7" s="259"/>
      <c r="B7" s="260"/>
      <c r="C7" s="261"/>
      <c r="D7" s="253"/>
      <c r="E7" s="253"/>
      <c r="F7" s="253"/>
      <c r="G7" s="253"/>
      <c r="H7" s="253"/>
      <c r="I7" s="253"/>
      <c r="J7" s="253"/>
      <c r="K7" s="253"/>
      <c r="L7" s="253"/>
      <c r="M7" s="253"/>
      <c r="N7" s="253"/>
    </row>
    <row r="8" spans="1:14" ht="39.75" customHeight="1">
      <c r="A8" s="263" t="s">
        <v>30</v>
      </c>
      <c r="B8" s="264"/>
      <c r="C8" s="265"/>
      <c r="D8" s="118">
        <f>D9+D24+D35+D55</f>
        <v>82900</v>
      </c>
      <c r="E8" s="118"/>
      <c r="F8" s="118">
        <f>F9+F24+F35+F55</f>
        <v>0</v>
      </c>
      <c r="G8" s="118"/>
      <c r="H8" s="118">
        <f t="shared" ref="H8:N8" si="2">H9+H24+H35+H55</f>
        <v>1620</v>
      </c>
      <c r="I8" s="118">
        <f t="shared" si="2"/>
        <v>10580</v>
      </c>
      <c r="J8" s="118">
        <f t="shared" si="2"/>
        <v>25360</v>
      </c>
      <c r="K8" s="118">
        <f t="shared" si="2"/>
        <v>20590</v>
      </c>
      <c r="L8" s="118">
        <f t="shared" si="2"/>
        <v>9950</v>
      </c>
      <c r="M8" s="118">
        <f t="shared" si="2"/>
        <v>700</v>
      </c>
      <c r="N8" s="118">
        <f t="shared" si="2"/>
        <v>100</v>
      </c>
    </row>
    <row r="9" spans="1:14" ht="38.25" customHeight="1">
      <c r="A9" s="266" t="s">
        <v>28</v>
      </c>
      <c r="B9" s="267"/>
      <c r="C9" s="268"/>
      <c r="D9" s="119">
        <f>D10</f>
        <v>17200</v>
      </c>
      <c r="E9" s="119"/>
      <c r="F9" s="119">
        <f t="shared" ref="F9:N9" si="3">F10</f>
        <v>0</v>
      </c>
      <c r="G9" s="119"/>
      <c r="H9" s="119">
        <f t="shared" si="3"/>
        <v>1570</v>
      </c>
      <c r="I9" s="119">
        <f t="shared" si="3"/>
        <v>7000</v>
      </c>
      <c r="J9" s="119">
        <f t="shared" si="3"/>
        <v>8130</v>
      </c>
      <c r="K9" s="119">
        <f t="shared" si="3"/>
        <v>2700</v>
      </c>
      <c r="L9" s="119">
        <f t="shared" si="3"/>
        <v>2600</v>
      </c>
      <c r="M9" s="119">
        <f t="shared" si="3"/>
        <v>100</v>
      </c>
      <c r="N9" s="119">
        <f t="shared" si="3"/>
        <v>100</v>
      </c>
    </row>
    <row r="10" spans="1:14" ht="40.5" customHeight="1">
      <c r="A10" s="269" t="s">
        <v>352</v>
      </c>
      <c r="B10" s="270"/>
      <c r="C10" s="271"/>
      <c r="D10" s="120">
        <f>D11+D17+D20</f>
        <v>17200</v>
      </c>
      <c r="E10" s="120"/>
      <c r="F10" s="120">
        <f t="shared" ref="F10:N10" si="4">F11+F17+F20</f>
        <v>0</v>
      </c>
      <c r="G10" s="120"/>
      <c r="H10" s="120">
        <f t="shared" si="4"/>
        <v>1570</v>
      </c>
      <c r="I10" s="120">
        <f t="shared" si="4"/>
        <v>7000</v>
      </c>
      <c r="J10" s="120">
        <f t="shared" si="4"/>
        <v>8130</v>
      </c>
      <c r="K10" s="120">
        <f t="shared" si="4"/>
        <v>2700</v>
      </c>
      <c r="L10" s="120">
        <f t="shared" si="4"/>
        <v>2600</v>
      </c>
      <c r="M10" s="120">
        <f t="shared" si="4"/>
        <v>100</v>
      </c>
      <c r="N10" s="120">
        <f t="shared" si="4"/>
        <v>100</v>
      </c>
    </row>
    <row r="11" spans="1:14" ht="63.75" customHeight="1">
      <c r="A11" s="272" t="s">
        <v>350</v>
      </c>
      <c r="B11" s="273"/>
      <c r="C11" s="274"/>
      <c r="D11" s="121">
        <f>SUM(D12:D16)</f>
        <v>1700</v>
      </c>
      <c r="E11" s="121"/>
      <c r="F11" s="121">
        <f t="shared" ref="F11:N11" si="5">SUM(F12:F16)</f>
        <v>0</v>
      </c>
      <c r="G11" s="121"/>
      <c r="H11" s="121">
        <f t="shared" si="5"/>
        <v>170</v>
      </c>
      <c r="I11" s="121">
        <f t="shared" si="5"/>
        <v>850</v>
      </c>
      <c r="J11" s="121">
        <f t="shared" si="5"/>
        <v>680</v>
      </c>
      <c r="K11" s="121">
        <f t="shared" si="5"/>
        <v>0</v>
      </c>
      <c r="L11" s="121">
        <f t="shared" si="5"/>
        <v>0</v>
      </c>
      <c r="M11" s="121">
        <f t="shared" si="5"/>
        <v>0</v>
      </c>
      <c r="N11" s="121">
        <f t="shared" si="5"/>
        <v>0</v>
      </c>
    </row>
    <row r="12" spans="1:14" ht="51" customHeight="1">
      <c r="A12" s="122"/>
      <c r="B12" s="123" t="s">
        <v>101</v>
      </c>
      <c r="C12" s="122" t="s">
        <v>117</v>
      </c>
      <c r="D12" s="124">
        <v>340</v>
      </c>
      <c r="E12" s="123" t="s">
        <v>376</v>
      </c>
      <c r="F12" s="125"/>
      <c r="G12" s="126" t="s">
        <v>120</v>
      </c>
      <c r="H12" s="126">
        <f>D12*0.5</f>
        <v>170</v>
      </c>
      <c r="I12" s="127">
        <f>D12*0.5</f>
        <v>170</v>
      </c>
      <c r="J12" s="127"/>
      <c r="K12" s="127"/>
      <c r="L12" s="127"/>
      <c r="M12" s="127"/>
      <c r="N12" s="127"/>
    </row>
    <row r="13" spans="1:14" ht="50.25" customHeight="1">
      <c r="A13" s="122"/>
      <c r="B13" s="123" t="s">
        <v>102</v>
      </c>
      <c r="C13" s="122" t="s">
        <v>119</v>
      </c>
      <c r="D13" s="124">
        <v>340</v>
      </c>
      <c r="E13" s="123" t="s">
        <v>376</v>
      </c>
      <c r="F13" s="125"/>
      <c r="G13" s="126" t="s">
        <v>120</v>
      </c>
      <c r="H13" s="125"/>
      <c r="I13" s="127">
        <f>D13*0.5</f>
        <v>170</v>
      </c>
      <c r="J13" s="127">
        <f>D13*0.5</f>
        <v>170</v>
      </c>
      <c r="K13" s="127"/>
      <c r="L13" s="127"/>
      <c r="M13" s="128"/>
      <c r="N13" s="128"/>
    </row>
    <row r="14" spans="1:14" ht="48.75" customHeight="1">
      <c r="A14" s="122"/>
      <c r="B14" s="123" t="s">
        <v>103</v>
      </c>
      <c r="C14" s="122" t="s">
        <v>118</v>
      </c>
      <c r="D14" s="124">
        <v>340</v>
      </c>
      <c r="E14" s="123" t="s">
        <v>377</v>
      </c>
      <c r="F14" s="125"/>
      <c r="G14" s="126" t="s">
        <v>120</v>
      </c>
      <c r="H14" s="127"/>
      <c r="I14" s="127">
        <f>D14*0.5</f>
        <v>170</v>
      </c>
      <c r="J14" s="127">
        <f>D14*0.5</f>
        <v>170</v>
      </c>
      <c r="K14" s="127"/>
      <c r="L14" s="127"/>
      <c r="M14" s="127"/>
      <c r="N14" s="127"/>
    </row>
    <row r="15" spans="1:14" ht="51" customHeight="1">
      <c r="A15" s="122"/>
      <c r="B15" s="123" t="s">
        <v>116</v>
      </c>
      <c r="C15" s="122" t="s">
        <v>351</v>
      </c>
      <c r="D15" s="124">
        <v>340</v>
      </c>
      <c r="E15" s="123" t="s">
        <v>377</v>
      </c>
      <c r="F15" s="125"/>
      <c r="G15" s="126" t="s">
        <v>120</v>
      </c>
      <c r="H15" s="127"/>
      <c r="I15" s="127">
        <f>D15*0.5</f>
        <v>170</v>
      </c>
      <c r="J15" s="127">
        <f>D15*0.5</f>
        <v>170</v>
      </c>
      <c r="K15" s="127"/>
      <c r="L15" s="127"/>
      <c r="M15" s="127"/>
      <c r="N15" s="127"/>
    </row>
    <row r="16" spans="1:14" ht="62.25" customHeight="1">
      <c r="A16" s="122"/>
      <c r="B16" s="123" t="s">
        <v>116</v>
      </c>
      <c r="C16" s="122" t="s">
        <v>287</v>
      </c>
      <c r="D16" s="124">
        <v>340</v>
      </c>
      <c r="E16" s="123" t="s">
        <v>378</v>
      </c>
      <c r="F16" s="125"/>
      <c r="G16" s="126" t="s">
        <v>214</v>
      </c>
      <c r="H16" s="127"/>
      <c r="I16" s="127">
        <f>D16*0.5</f>
        <v>170</v>
      </c>
      <c r="J16" s="127">
        <f>D16*0.5</f>
        <v>170</v>
      </c>
      <c r="K16" s="127"/>
      <c r="L16" s="127"/>
      <c r="M16" s="127"/>
      <c r="N16" s="127"/>
    </row>
    <row r="17" spans="1:14" ht="52.5" customHeight="1">
      <c r="A17" s="272" t="s">
        <v>353</v>
      </c>
      <c r="B17" s="273"/>
      <c r="C17" s="274"/>
      <c r="D17" s="121">
        <f>SUM(D18:D19)</f>
        <v>2500</v>
      </c>
      <c r="E17" s="121"/>
      <c r="F17" s="121">
        <f t="shared" ref="F17:N17" si="6">SUM(F18:F19)</f>
        <v>0</v>
      </c>
      <c r="G17" s="121"/>
      <c r="H17" s="121">
        <f t="shared" si="6"/>
        <v>100</v>
      </c>
      <c r="I17" s="121">
        <f t="shared" si="6"/>
        <v>950</v>
      </c>
      <c r="J17" s="121">
        <f t="shared" si="6"/>
        <v>950</v>
      </c>
      <c r="K17" s="121">
        <f t="shared" si="6"/>
        <v>200</v>
      </c>
      <c r="L17" s="121">
        <f t="shared" si="6"/>
        <v>100</v>
      </c>
      <c r="M17" s="121">
        <f t="shared" si="6"/>
        <v>100</v>
      </c>
      <c r="N17" s="121">
        <f t="shared" si="6"/>
        <v>100</v>
      </c>
    </row>
    <row r="18" spans="1:14" ht="57" customHeight="1">
      <c r="A18" s="129"/>
      <c r="B18" s="126" t="s">
        <v>104</v>
      </c>
      <c r="C18" s="129" t="s">
        <v>313</v>
      </c>
      <c r="D18" s="124">
        <v>1500</v>
      </c>
      <c r="E18" s="123" t="s">
        <v>379</v>
      </c>
      <c r="F18" s="125"/>
      <c r="G18" s="126" t="s">
        <v>120</v>
      </c>
      <c r="H18" s="127"/>
      <c r="I18" s="127">
        <f>D18*0.5</f>
        <v>750</v>
      </c>
      <c r="J18" s="127">
        <f>D18*0.5</f>
        <v>750</v>
      </c>
      <c r="K18" s="127"/>
      <c r="L18" s="127"/>
      <c r="M18" s="127"/>
      <c r="N18" s="127"/>
    </row>
    <row r="19" spans="1:14" ht="54" customHeight="1">
      <c r="A19" s="129"/>
      <c r="B19" s="126" t="s">
        <v>105</v>
      </c>
      <c r="C19" s="129" t="s">
        <v>373</v>
      </c>
      <c r="D19" s="124">
        <v>1000</v>
      </c>
      <c r="E19" s="123" t="s">
        <v>379</v>
      </c>
      <c r="F19" s="125"/>
      <c r="G19" s="126" t="s">
        <v>120</v>
      </c>
      <c r="H19" s="127">
        <f>D19*0.1</f>
        <v>100</v>
      </c>
      <c r="I19" s="127">
        <f>D19*0.2</f>
        <v>200</v>
      </c>
      <c r="J19" s="127">
        <f>D19*0.2</f>
        <v>200</v>
      </c>
      <c r="K19" s="127">
        <f>D19*0.2</f>
        <v>200</v>
      </c>
      <c r="L19" s="127">
        <f>D19*0.1</f>
        <v>100</v>
      </c>
      <c r="M19" s="127">
        <f>D19*0.1</f>
        <v>100</v>
      </c>
      <c r="N19" s="127">
        <f>D19*0.1</f>
        <v>100</v>
      </c>
    </row>
    <row r="20" spans="1:14" ht="33.75" customHeight="1">
      <c r="A20" s="272" t="s">
        <v>384</v>
      </c>
      <c r="B20" s="273"/>
      <c r="C20" s="274"/>
      <c r="D20" s="121">
        <f>SUM(D21:D22)</f>
        <v>13000</v>
      </c>
      <c r="E20" s="121"/>
      <c r="F20" s="121">
        <f>SUM(F21:F22)</f>
        <v>0</v>
      </c>
      <c r="G20" s="121"/>
      <c r="H20" s="121">
        <f>SUM(H21:H22)</f>
        <v>1300</v>
      </c>
      <c r="I20" s="121">
        <f>SUM(I21:I22)</f>
        <v>5200</v>
      </c>
      <c r="J20" s="121">
        <f>SUM(J21:J22)</f>
        <v>6500</v>
      </c>
      <c r="K20" s="121">
        <f>SUM(K21:K23)</f>
        <v>2500</v>
      </c>
      <c r="L20" s="121">
        <f>SUM(L21:L23)</f>
        <v>2500</v>
      </c>
      <c r="M20" s="121">
        <f>SUM(M21:M22)</f>
        <v>0</v>
      </c>
      <c r="N20" s="121">
        <f>SUM(N21:N22)</f>
        <v>0</v>
      </c>
    </row>
    <row r="21" spans="1:14" ht="48.75" customHeight="1">
      <c r="A21" s="122"/>
      <c r="B21" s="130" t="s">
        <v>106</v>
      </c>
      <c r="C21" s="122" t="s">
        <v>513</v>
      </c>
      <c r="D21" s="124">
        <v>3000</v>
      </c>
      <c r="E21" s="123" t="s">
        <v>380</v>
      </c>
      <c r="F21" s="125"/>
      <c r="G21" s="126" t="s">
        <v>120</v>
      </c>
      <c r="H21" s="127">
        <f>D21*0.1</f>
        <v>300</v>
      </c>
      <c r="I21" s="127">
        <f>D21*0.4</f>
        <v>1200</v>
      </c>
      <c r="J21" s="127">
        <f>D21*0.5</f>
        <v>1500</v>
      </c>
      <c r="K21" s="125"/>
      <c r="L21" s="125"/>
      <c r="M21" s="125"/>
      <c r="N21" s="125"/>
    </row>
    <row r="22" spans="1:14" ht="94.5" customHeight="1">
      <c r="A22" s="122"/>
      <c r="B22" s="130" t="s">
        <v>107</v>
      </c>
      <c r="C22" s="122" t="s">
        <v>374</v>
      </c>
      <c r="D22" s="124">
        <v>10000</v>
      </c>
      <c r="E22" s="123" t="s">
        <v>385</v>
      </c>
      <c r="F22" s="125"/>
      <c r="G22" s="126" t="s">
        <v>120</v>
      </c>
      <c r="H22" s="127">
        <f>D22*0.1</f>
        <v>1000</v>
      </c>
      <c r="I22" s="127">
        <f>D22*0.4</f>
        <v>4000</v>
      </c>
      <c r="J22" s="127">
        <f>D22*0.5</f>
        <v>5000</v>
      </c>
      <c r="K22" s="125"/>
      <c r="L22" s="125"/>
      <c r="M22" s="125"/>
      <c r="N22" s="125"/>
    </row>
    <row r="23" spans="1:14" ht="58.5" customHeight="1">
      <c r="A23" s="131"/>
      <c r="B23" s="130" t="s">
        <v>395</v>
      </c>
      <c r="C23" s="122" t="s">
        <v>396</v>
      </c>
      <c r="D23" s="124">
        <v>5000</v>
      </c>
      <c r="E23" s="123" t="s">
        <v>386</v>
      </c>
      <c r="F23" s="125"/>
      <c r="G23" s="126" t="s">
        <v>120</v>
      </c>
      <c r="H23" s="127"/>
      <c r="I23" s="127"/>
      <c r="J23" s="127"/>
      <c r="K23" s="127">
        <f>D23*0.5</f>
        <v>2500</v>
      </c>
      <c r="L23" s="127">
        <f>D23*0.5</f>
        <v>2500</v>
      </c>
      <c r="M23" s="125"/>
      <c r="N23" s="125"/>
    </row>
    <row r="24" spans="1:14" ht="39" customHeight="1">
      <c r="A24" s="281" t="s">
        <v>108</v>
      </c>
      <c r="B24" s="282"/>
      <c r="C24" s="283"/>
      <c r="D24" s="132">
        <f>D25</f>
        <v>4500</v>
      </c>
      <c r="E24" s="132"/>
      <c r="F24" s="132">
        <f t="shared" ref="F24:N24" si="7">F25</f>
        <v>0</v>
      </c>
      <c r="G24" s="132"/>
      <c r="H24" s="132">
        <f t="shared" si="7"/>
        <v>50</v>
      </c>
      <c r="I24" s="132">
        <f t="shared" si="7"/>
        <v>1175</v>
      </c>
      <c r="J24" s="132">
        <f t="shared" si="7"/>
        <v>975</v>
      </c>
      <c r="K24" s="132">
        <f t="shared" si="7"/>
        <v>850</v>
      </c>
      <c r="L24" s="132">
        <f t="shared" si="7"/>
        <v>850</v>
      </c>
      <c r="M24" s="132">
        <f t="shared" si="7"/>
        <v>600</v>
      </c>
      <c r="N24" s="132">
        <f t="shared" si="7"/>
        <v>0</v>
      </c>
    </row>
    <row r="25" spans="1:14" ht="39.75" customHeight="1">
      <c r="A25" s="272" t="s">
        <v>32</v>
      </c>
      <c r="B25" s="273"/>
      <c r="C25" s="274"/>
      <c r="D25" s="121">
        <f>D26+D29+D32</f>
        <v>4500</v>
      </c>
      <c r="E25" s="121"/>
      <c r="F25" s="121">
        <f t="shared" ref="F25:N25" si="8">F26+F29+F32</f>
        <v>0</v>
      </c>
      <c r="G25" s="121"/>
      <c r="H25" s="121">
        <f t="shared" si="8"/>
        <v>50</v>
      </c>
      <c r="I25" s="121">
        <f t="shared" si="8"/>
        <v>1175</v>
      </c>
      <c r="J25" s="121">
        <f t="shared" si="8"/>
        <v>975</v>
      </c>
      <c r="K25" s="121">
        <f t="shared" si="8"/>
        <v>850</v>
      </c>
      <c r="L25" s="121">
        <f t="shared" si="8"/>
        <v>850</v>
      </c>
      <c r="M25" s="121">
        <f t="shared" si="8"/>
        <v>600</v>
      </c>
      <c r="N25" s="121">
        <f t="shared" si="8"/>
        <v>0</v>
      </c>
    </row>
    <row r="26" spans="1:14" ht="51.75" customHeight="1">
      <c r="A26" s="272" t="s">
        <v>354</v>
      </c>
      <c r="B26" s="273"/>
      <c r="C26" s="274"/>
      <c r="D26" s="124">
        <f>SUM(D27:D28)</f>
        <v>500</v>
      </c>
      <c r="E26" s="124"/>
      <c r="F26" s="124">
        <f t="shared" ref="F26:N26" si="9">SUM(F27:F28)</f>
        <v>0</v>
      </c>
      <c r="G26" s="124"/>
      <c r="H26" s="121">
        <f t="shared" si="9"/>
        <v>50</v>
      </c>
      <c r="I26" s="121">
        <f t="shared" si="9"/>
        <v>325</v>
      </c>
      <c r="J26" s="121">
        <f t="shared" si="9"/>
        <v>125</v>
      </c>
      <c r="K26" s="121">
        <f t="shared" si="9"/>
        <v>0</v>
      </c>
      <c r="L26" s="121">
        <f t="shared" si="9"/>
        <v>0</v>
      </c>
      <c r="M26" s="121">
        <f t="shared" si="9"/>
        <v>0</v>
      </c>
      <c r="N26" s="121">
        <f t="shared" si="9"/>
        <v>0</v>
      </c>
    </row>
    <row r="27" spans="1:14" ht="80.25" customHeight="1">
      <c r="A27" s="122"/>
      <c r="B27" s="122" t="s">
        <v>110</v>
      </c>
      <c r="C27" s="122" t="s">
        <v>109</v>
      </c>
      <c r="D27" s="124">
        <v>250</v>
      </c>
      <c r="E27" s="123" t="s">
        <v>381</v>
      </c>
      <c r="F27" s="125"/>
      <c r="G27" s="126" t="s">
        <v>120</v>
      </c>
      <c r="H27" s="126"/>
      <c r="I27" s="126">
        <f>D27*0.5</f>
        <v>125</v>
      </c>
      <c r="J27" s="126">
        <f>D27*0.5</f>
        <v>125</v>
      </c>
      <c r="K27" s="126"/>
      <c r="L27" s="126"/>
      <c r="M27" s="126"/>
      <c r="N27" s="126"/>
    </row>
    <row r="28" spans="1:14" ht="60.75" customHeight="1">
      <c r="A28" s="122"/>
      <c r="B28" s="122" t="s">
        <v>121</v>
      </c>
      <c r="C28" s="122" t="s">
        <v>375</v>
      </c>
      <c r="D28" s="124">
        <v>250</v>
      </c>
      <c r="E28" s="123" t="s">
        <v>382</v>
      </c>
      <c r="F28" s="125"/>
      <c r="G28" s="126" t="s">
        <v>120</v>
      </c>
      <c r="H28" s="126">
        <f>D28*0.2</f>
        <v>50</v>
      </c>
      <c r="I28" s="126">
        <f>D28*0.8</f>
        <v>200</v>
      </c>
      <c r="J28" s="126"/>
      <c r="K28" s="125"/>
      <c r="L28" s="125"/>
      <c r="M28" s="125"/>
      <c r="N28" s="125"/>
    </row>
    <row r="29" spans="1:14" ht="45.75" customHeight="1">
      <c r="A29" s="272" t="s">
        <v>387</v>
      </c>
      <c r="B29" s="273"/>
      <c r="C29" s="274"/>
      <c r="D29" s="121">
        <f>SUM(D30:D31)</f>
        <v>3000</v>
      </c>
      <c r="E29" s="121"/>
      <c r="F29" s="121">
        <f t="shared" ref="F29:N29" si="10">SUM(F30:F31)</f>
        <v>0</v>
      </c>
      <c r="G29" s="121"/>
      <c r="H29" s="121">
        <f t="shared" si="10"/>
        <v>0</v>
      </c>
      <c r="I29" s="121">
        <f t="shared" si="10"/>
        <v>600</v>
      </c>
      <c r="J29" s="121">
        <f t="shared" si="10"/>
        <v>600</v>
      </c>
      <c r="K29" s="121">
        <f t="shared" si="10"/>
        <v>600</v>
      </c>
      <c r="L29" s="121">
        <f t="shared" si="10"/>
        <v>600</v>
      </c>
      <c r="M29" s="121">
        <f t="shared" si="10"/>
        <v>600</v>
      </c>
      <c r="N29" s="121">
        <f t="shared" si="10"/>
        <v>0</v>
      </c>
    </row>
    <row r="30" spans="1:14" ht="57.75" customHeight="1">
      <c r="A30" s="129"/>
      <c r="B30" s="126" t="s">
        <v>111</v>
      </c>
      <c r="C30" s="129" t="s">
        <v>388</v>
      </c>
      <c r="D30" s="124">
        <v>1500</v>
      </c>
      <c r="E30" s="123" t="s">
        <v>391</v>
      </c>
      <c r="F30" s="125"/>
      <c r="G30" s="126" t="s">
        <v>120</v>
      </c>
      <c r="H30" s="127"/>
      <c r="I30" s="127">
        <f>D30*0.2</f>
        <v>300</v>
      </c>
      <c r="J30" s="127">
        <f>D30*0.2</f>
        <v>300</v>
      </c>
      <c r="K30" s="127">
        <f>D30*0.2</f>
        <v>300</v>
      </c>
      <c r="L30" s="127">
        <f>D30*0.2</f>
        <v>300</v>
      </c>
      <c r="M30" s="127">
        <f>D30*0.2</f>
        <v>300</v>
      </c>
      <c r="N30" s="127"/>
    </row>
    <row r="31" spans="1:14" ht="71.25" customHeight="1">
      <c r="A31" s="129"/>
      <c r="B31" s="126" t="s">
        <v>112</v>
      </c>
      <c r="C31" s="129" t="s">
        <v>288</v>
      </c>
      <c r="D31" s="124">
        <v>1500</v>
      </c>
      <c r="E31" s="123" t="s">
        <v>390</v>
      </c>
      <c r="F31" s="125"/>
      <c r="G31" s="126" t="s">
        <v>120</v>
      </c>
      <c r="H31" s="127"/>
      <c r="I31" s="127">
        <f>D31*0.2</f>
        <v>300</v>
      </c>
      <c r="J31" s="127">
        <f>D31*0.2</f>
        <v>300</v>
      </c>
      <c r="K31" s="127">
        <f>D31*0.2</f>
        <v>300</v>
      </c>
      <c r="L31" s="127">
        <f>D31*0.2</f>
        <v>300</v>
      </c>
      <c r="M31" s="127">
        <f>D31*0.2</f>
        <v>300</v>
      </c>
      <c r="N31" s="127"/>
    </row>
    <row r="32" spans="1:14" ht="41.25" customHeight="1">
      <c r="A32" s="272" t="s">
        <v>33</v>
      </c>
      <c r="B32" s="273"/>
      <c r="C32" s="274"/>
      <c r="D32" s="121">
        <f>SUM(D33:D34)</f>
        <v>1000</v>
      </c>
      <c r="E32" s="121"/>
      <c r="F32" s="121">
        <f t="shared" ref="F32:N32" si="11">SUM(F33:F34)</f>
        <v>0</v>
      </c>
      <c r="G32" s="121"/>
      <c r="H32" s="121">
        <f t="shared" si="11"/>
        <v>0</v>
      </c>
      <c r="I32" s="121">
        <f t="shared" si="11"/>
        <v>250</v>
      </c>
      <c r="J32" s="121">
        <f t="shared" si="11"/>
        <v>250</v>
      </c>
      <c r="K32" s="121">
        <f t="shared" si="11"/>
        <v>250</v>
      </c>
      <c r="L32" s="121">
        <f t="shared" si="11"/>
        <v>250</v>
      </c>
      <c r="M32" s="121">
        <f t="shared" si="11"/>
        <v>0</v>
      </c>
      <c r="N32" s="121">
        <f t="shared" si="11"/>
        <v>0</v>
      </c>
    </row>
    <row r="33" spans="1:14" ht="57.75" customHeight="1">
      <c r="A33" s="122"/>
      <c r="B33" s="122" t="s">
        <v>113</v>
      </c>
      <c r="C33" s="122" t="s">
        <v>389</v>
      </c>
      <c r="D33" s="124">
        <v>500</v>
      </c>
      <c r="E33" s="123" t="s">
        <v>386</v>
      </c>
      <c r="F33" s="125"/>
      <c r="G33" s="126" t="s">
        <v>120</v>
      </c>
      <c r="H33" s="127"/>
      <c r="I33" s="127">
        <f>D33*0.5</f>
        <v>250</v>
      </c>
      <c r="J33" s="127">
        <f>D33*0.5</f>
        <v>250</v>
      </c>
      <c r="K33" s="127"/>
      <c r="L33" s="127"/>
      <c r="M33" s="127"/>
      <c r="N33" s="127"/>
    </row>
    <row r="34" spans="1:14" ht="57.75" customHeight="1">
      <c r="A34" s="122"/>
      <c r="B34" s="122" t="s">
        <v>114</v>
      </c>
      <c r="C34" s="122" t="s">
        <v>122</v>
      </c>
      <c r="D34" s="124">
        <v>500</v>
      </c>
      <c r="E34" s="123" t="s">
        <v>383</v>
      </c>
      <c r="F34" s="125"/>
      <c r="G34" s="126" t="s">
        <v>120</v>
      </c>
      <c r="H34" s="127"/>
      <c r="I34" s="127"/>
      <c r="J34" s="127"/>
      <c r="K34" s="127">
        <f>D34*0.5</f>
        <v>250</v>
      </c>
      <c r="L34" s="127">
        <f>D34*0.5</f>
        <v>250</v>
      </c>
      <c r="M34" s="127"/>
      <c r="N34" s="127"/>
    </row>
    <row r="35" spans="1:14" ht="34.5" customHeight="1">
      <c r="A35" s="266" t="s">
        <v>412</v>
      </c>
      <c r="B35" s="267"/>
      <c r="C35" s="268"/>
      <c r="D35" s="132">
        <f>D36</f>
        <v>51400</v>
      </c>
      <c r="E35" s="132"/>
      <c r="F35" s="132">
        <f t="shared" ref="F35:N35" si="12">F36</f>
        <v>0</v>
      </c>
      <c r="G35" s="132"/>
      <c r="H35" s="132">
        <f t="shared" si="12"/>
        <v>0</v>
      </c>
      <c r="I35" s="132">
        <f t="shared" si="12"/>
        <v>425</v>
      </c>
      <c r="J35" s="132">
        <f t="shared" si="12"/>
        <v>10675</v>
      </c>
      <c r="K35" s="132">
        <f t="shared" si="12"/>
        <v>13800</v>
      </c>
      <c r="L35" s="132">
        <f t="shared" si="12"/>
        <v>6500</v>
      </c>
      <c r="M35" s="132">
        <f t="shared" si="12"/>
        <v>0</v>
      </c>
      <c r="N35" s="132">
        <f t="shared" si="12"/>
        <v>0</v>
      </c>
    </row>
    <row r="36" spans="1:14" ht="44.25" customHeight="1">
      <c r="A36" s="275" t="s">
        <v>413</v>
      </c>
      <c r="B36" s="276"/>
      <c r="C36" s="277"/>
      <c r="D36" s="121">
        <f>D37+D42+D47+D51+D53</f>
        <v>51400</v>
      </c>
      <c r="E36" s="121"/>
      <c r="F36" s="121">
        <f>F37+F42+F47+F51</f>
        <v>0</v>
      </c>
      <c r="G36" s="121"/>
      <c r="H36" s="121">
        <f t="shared" ref="H36:N36" si="13">H37+H42+H47+H51</f>
        <v>0</v>
      </c>
      <c r="I36" s="121">
        <f t="shared" si="13"/>
        <v>425</v>
      </c>
      <c r="J36" s="121">
        <f t="shared" si="13"/>
        <v>10675</v>
      </c>
      <c r="K36" s="121">
        <f t="shared" si="13"/>
        <v>13800</v>
      </c>
      <c r="L36" s="121">
        <f t="shared" si="13"/>
        <v>6500</v>
      </c>
      <c r="M36" s="121">
        <f t="shared" si="13"/>
        <v>0</v>
      </c>
      <c r="N36" s="121">
        <f t="shared" si="13"/>
        <v>0</v>
      </c>
    </row>
    <row r="37" spans="1:14" ht="42.75" customHeight="1">
      <c r="A37" s="272" t="s">
        <v>355</v>
      </c>
      <c r="B37" s="273"/>
      <c r="C37" s="274"/>
      <c r="D37" s="121">
        <f>SUM(D38:D41)</f>
        <v>4500</v>
      </c>
      <c r="E37" s="121"/>
      <c r="F37" s="121">
        <f t="shared" ref="F37:N37" si="14">SUM(F38:F41)</f>
        <v>0</v>
      </c>
      <c r="G37" s="121"/>
      <c r="H37" s="121">
        <f t="shared" si="14"/>
        <v>0</v>
      </c>
      <c r="I37" s="121">
        <f t="shared" si="14"/>
        <v>100</v>
      </c>
      <c r="J37" s="121">
        <f t="shared" si="14"/>
        <v>2100</v>
      </c>
      <c r="K37" s="121">
        <f t="shared" si="14"/>
        <v>2300</v>
      </c>
      <c r="L37" s="121">
        <f t="shared" si="14"/>
        <v>0</v>
      </c>
      <c r="M37" s="121">
        <f t="shared" si="14"/>
        <v>0</v>
      </c>
      <c r="N37" s="121">
        <f t="shared" si="14"/>
        <v>0</v>
      </c>
    </row>
    <row r="38" spans="1:14" ht="61.5" customHeight="1">
      <c r="A38" s="122"/>
      <c r="B38" s="123" t="s">
        <v>123</v>
      </c>
      <c r="C38" s="122" t="s">
        <v>392</v>
      </c>
      <c r="D38" s="124">
        <v>300</v>
      </c>
      <c r="E38" s="123" t="s">
        <v>393</v>
      </c>
      <c r="F38" s="125"/>
      <c r="G38" s="126" t="s">
        <v>120</v>
      </c>
      <c r="H38" s="125"/>
      <c r="I38" s="127"/>
      <c r="J38" s="127"/>
      <c r="K38" s="133">
        <f>D38</f>
        <v>300</v>
      </c>
      <c r="L38" s="125"/>
      <c r="M38" s="125"/>
      <c r="N38" s="125"/>
    </row>
    <row r="39" spans="1:14" ht="76.5" customHeight="1">
      <c r="A39" s="122"/>
      <c r="B39" s="123" t="s">
        <v>124</v>
      </c>
      <c r="C39" s="122" t="s">
        <v>397</v>
      </c>
      <c r="D39" s="124">
        <v>3000</v>
      </c>
      <c r="E39" s="123" t="s">
        <v>393</v>
      </c>
      <c r="F39" s="125"/>
      <c r="G39" s="126" t="s">
        <v>120</v>
      </c>
      <c r="H39" s="127"/>
      <c r="I39" s="127"/>
      <c r="J39" s="126">
        <f>D39*0.5</f>
        <v>1500</v>
      </c>
      <c r="K39" s="126">
        <f>D39*0.5</f>
        <v>1500</v>
      </c>
      <c r="L39" s="125"/>
      <c r="M39" s="125"/>
      <c r="N39" s="125"/>
    </row>
    <row r="40" spans="1:14" ht="104.25" customHeight="1">
      <c r="A40" s="122"/>
      <c r="B40" s="123" t="s">
        <v>125</v>
      </c>
      <c r="C40" s="122" t="s">
        <v>394</v>
      </c>
      <c r="D40" s="124">
        <v>1000</v>
      </c>
      <c r="E40" s="123" t="s">
        <v>393</v>
      </c>
      <c r="F40" s="125"/>
      <c r="G40" s="126" t="s">
        <v>120</v>
      </c>
      <c r="H40" s="125"/>
      <c r="I40" s="127"/>
      <c r="J40" s="127">
        <f>D40*0.5</f>
        <v>500</v>
      </c>
      <c r="K40" s="126">
        <f>D40*0.5</f>
        <v>500</v>
      </c>
      <c r="L40" s="125"/>
      <c r="M40" s="125"/>
      <c r="N40" s="125"/>
    </row>
    <row r="41" spans="1:14" ht="62.25" customHeight="1">
      <c r="A41" s="122"/>
      <c r="B41" s="123" t="s">
        <v>126</v>
      </c>
      <c r="C41" s="134" t="s">
        <v>356</v>
      </c>
      <c r="D41" s="124">
        <v>200</v>
      </c>
      <c r="E41" s="123" t="s">
        <v>393</v>
      </c>
      <c r="F41" s="125"/>
      <c r="G41" s="126" t="s">
        <v>120</v>
      </c>
      <c r="H41" s="127"/>
      <c r="I41" s="127">
        <f>D41*0.5</f>
        <v>100</v>
      </c>
      <c r="J41" s="126">
        <f>D41*0.5</f>
        <v>100</v>
      </c>
      <c r="K41" s="125"/>
      <c r="L41" s="125"/>
      <c r="M41" s="125"/>
      <c r="N41" s="125"/>
    </row>
    <row r="42" spans="1:14" ht="43.5" customHeight="1">
      <c r="A42" s="278" t="s">
        <v>357</v>
      </c>
      <c r="B42" s="279"/>
      <c r="C42" s="280"/>
      <c r="D42" s="121">
        <f>SUM(D43:D46)</f>
        <v>3700</v>
      </c>
      <c r="E42" s="121"/>
      <c r="F42" s="121">
        <f>SUM(F43:F46)</f>
        <v>0</v>
      </c>
      <c r="G42" s="121"/>
      <c r="H42" s="121">
        <f t="shared" ref="H42:N42" si="15">SUM(H43:H46)</f>
        <v>0</v>
      </c>
      <c r="I42" s="121">
        <f t="shared" si="15"/>
        <v>125</v>
      </c>
      <c r="J42" s="121">
        <f t="shared" si="15"/>
        <v>575</v>
      </c>
      <c r="K42" s="121">
        <f t="shared" si="15"/>
        <v>1500</v>
      </c>
      <c r="L42" s="121">
        <f t="shared" si="15"/>
        <v>1500</v>
      </c>
      <c r="M42" s="121">
        <f t="shared" si="15"/>
        <v>0</v>
      </c>
      <c r="N42" s="121">
        <f t="shared" si="15"/>
        <v>0</v>
      </c>
    </row>
    <row r="43" spans="1:14" ht="85.5" customHeight="1">
      <c r="A43" s="122"/>
      <c r="B43" s="122" t="s">
        <v>127</v>
      </c>
      <c r="C43" s="122" t="s">
        <v>398</v>
      </c>
      <c r="D43" s="124">
        <v>250</v>
      </c>
      <c r="E43" s="123" t="s">
        <v>393</v>
      </c>
      <c r="F43" s="125"/>
      <c r="G43" s="126" t="s">
        <v>120</v>
      </c>
      <c r="H43" s="125"/>
      <c r="I43" s="127"/>
      <c r="J43" s="135">
        <f>D43</f>
        <v>250</v>
      </c>
      <c r="K43" s="125"/>
      <c r="L43" s="125"/>
      <c r="M43" s="125"/>
      <c r="N43" s="125"/>
    </row>
    <row r="44" spans="1:14" ht="80.25" customHeight="1">
      <c r="A44" s="131"/>
      <c r="B44" s="122" t="s">
        <v>128</v>
      </c>
      <c r="C44" s="136" t="s">
        <v>399</v>
      </c>
      <c r="D44" s="124">
        <v>200</v>
      </c>
      <c r="E44" s="123" t="s">
        <v>393</v>
      </c>
      <c r="F44" s="125"/>
      <c r="G44" s="126" t="s">
        <v>120</v>
      </c>
      <c r="H44" s="125"/>
      <c r="I44" s="125"/>
      <c r="J44" s="135">
        <f>D44</f>
        <v>200</v>
      </c>
      <c r="K44" s="127"/>
      <c r="L44" s="125"/>
      <c r="M44" s="125"/>
      <c r="N44" s="125"/>
    </row>
    <row r="45" spans="1:14" ht="85.5" customHeight="1">
      <c r="A45" s="131"/>
      <c r="B45" s="122" t="s">
        <v>129</v>
      </c>
      <c r="C45" s="136" t="s">
        <v>400</v>
      </c>
      <c r="D45" s="124">
        <v>3000</v>
      </c>
      <c r="E45" s="123" t="s">
        <v>289</v>
      </c>
      <c r="F45" s="125"/>
      <c r="G45" s="126" t="s">
        <v>120</v>
      </c>
      <c r="H45" s="125"/>
      <c r="I45" s="125"/>
      <c r="J45" s="125"/>
      <c r="K45" s="127">
        <f>D45*0.5</f>
        <v>1500</v>
      </c>
      <c r="L45" s="127">
        <f>D45*0.5</f>
        <v>1500</v>
      </c>
      <c r="M45" s="125"/>
      <c r="N45" s="125"/>
    </row>
    <row r="46" spans="1:14" ht="47.25" customHeight="1">
      <c r="A46" s="122"/>
      <c r="B46" s="122" t="s">
        <v>130</v>
      </c>
      <c r="C46" s="122" t="s">
        <v>358</v>
      </c>
      <c r="D46" s="124">
        <v>250</v>
      </c>
      <c r="E46" s="126" t="s">
        <v>115</v>
      </c>
      <c r="F46" s="125"/>
      <c r="G46" s="126" t="s">
        <v>120</v>
      </c>
      <c r="H46" s="125"/>
      <c r="I46" s="126">
        <f>D46*0.5</f>
        <v>125</v>
      </c>
      <c r="J46" s="127">
        <f>D46*0.5</f>
        <v>125</v>
      </c>
      <c r="K46" s="127"/>
      <c r="L46" s="125"/>
      <c r="M46" s="125"/>
      <c r="N46" s="125"/>
    </row>
    <row r="47" spans="1:14" ht="42.75" customHeight="1">
      <c r="A47" s="272" t="s">
        <v>35</v>
      </c>
      <c r="B47" s="273"/>
      <c r="C47" s="274"/>
      <c r="D47" s="121">
        <f>SUM(D48:D50)</f>
        <v>23000</v>
      </c>
      <c r="E47" s="121"/>
      <c r="F47" s="121">
        <f t="shared" ref="F47:N47" si="16">SUM(F48:F48)</f>
        <v>0</v>
      </c>
      <c r="G47" s="121"/>
      <c r="H47" s="121">
        <f t="shared" si="16"/>
        <v>0</v>
      </c>
      <c r="I47" s="121">
        <f t="shared" si="16"/>
        <v>0</v>
      </c>
      <c r="J47" s="121">
        <f>SUM(J48:J49)</f>
        <v>8000</v>
      </c>
      <c r="K47" s="121">
        <f>SUM(K48:K50)</f>
        <v>10000</v>
      </c>
      <c r="L47" s="121">
        <f>SUM(L48:L50)</f>
        <v>5000</v>
      </c>
      <c r="M47" s="121">
        <f t="shared" si="16"/>
        <v>0</v>
      </c>
      <c r="N47" s="121">
        <f t="shared" si="16"/>
        <v>0</v>
      </c>
    </row>
    <row r="48" spans="1:14" ht="56.25" customHeight="1">
      <c r="A48" s="122"/>
      <c r="B48" s="122" t="s">
        <v>290</v>
      </c>
      <c r="C48" s="122" t="s">
        <v>401</v>
      </c>
      <c r="D48" s="124">
        <v>3000</v>
      </c>
      <c r="E48" s="123" t="s">
        <v>405</v>
      </c>
      <c r="F48" s="125"/>
      <c r="G48" s="126" t="s">
        <v>120</v>
      </c>
      <c r="H48" s="125"/>
      <c r="I48" s="125"/>
      <c r="J48" s="124">
        <f>D48</f>
        <v>3000</v>
      </c>
      <c r="K48" s="127"/>
      <c r="L48" s="127"/>
      <c r="M48" s="127"/>
      <c r="N48" s="127"/>
    </row>
    <row r="49" spans="1:14" ht="60" customHeight="1">
      <c r="A49" s="131"/>
      <c r="B49" s="122" t="s">
        <v>402</v>
      </c>
      <c r="C49" s="122" t="s">
        <v>403</v>
      </c>
      <c r="D49" s="124">
        <v>10000</v>
      </c>
      <c r="E49" s="123" t="s">
        <v>419</v>
      </c>
      <c r="F49" s="125"/>
      <c r="G49" s="126" t="s">
        <v>214</v>
      </c>
      <c r="H49" s="125"/>
      <c r="I49" s="125"/>
      <c r="J49" s="126">
        <f>D49*0.5</f>
        <v>5000</v>
      </c>
      <c r="K49" s="127">
        <f>D49*0.5</f>
        <v>5000</v>
      </c>
      <c r="L49" s="127"/>
      <c r="M49" s="127"/>
      <c r="N49" s="127"/>
    </row>
    <row r="50" spans="1:14" ht="60" customHeight="1">
      <c r="A50" s="131"/>
      <c r="B50" s="122" t="s">
        <v>417</v>
      </c>
      <c r="C50" s="122" t="s">
        <v>418</v>
      </c>
      <c r="D50" s="124">
        <v>10000</v>
      </c>
      <c r="E50" s="123" t="s">
        <v>420</v>
      </c>
      <c r="F50" s="125"/>
      <c r="G50" s="126" t="s">
        <v>214</v>
      </c>
      <c r="H50" s="125"/>
      <c r="I50" s="125"/>
      <c r="J50" s="126"/>
      <c r="K50" s="127">
        <f>D50*0.5</f>
        <v>5000</v>
      </c>
      <c r="L50" s="127">
        <f>D50*0.5</f>
        <v>5000</v>
      </c>
      <c r="M50" s="127"/>
      <c r="N50" s="127"/>
    </row>
    <row r="51" spans="1:14" ht="40.5" customHeight="1">
      <c r="A51" s="272" t="s">
        <v>36</v>
      </c>
      <c r="B51" s="273"/>
      <c r="C51" s="274"/>
      <c r="D51" s="121">
        <f>SUM(D52:D52)</f>
        <v>200</v>
      </c>
      <c r="E51" s="121"/>
      <c r="F51" s="121">
        <f t="shared" ref="F51:N53" si="17">SUM(F52:F52)</f>
        <v>0</v>
      </c>
      <c r="G51" s="121"/>
      <c r="H51" s="121">
        <f t="shared" si="17"/>
        <v>0</v>
      </c>
      <c r="I51" s="121">
        <f t="shared" si="17"/>
        <v>200</v>
      </c>
      <c r="J51" s="121">
        <f t="shared" si="17"/>
        <v>0</v>
      </c>
      <c r="K51" s="121">
        <f t="shared" si="17"/>
        <v>0</v>
      </c>
      <c r="L51" s="121">
        <f t="shared" si="17"/>
        <v>0</v>
      </c>
      <c r="M51" s="121">
        <f t="shared" si="17"/>
        <v>0</v>
      </c>
      <c r="N51" s="121">
        <f t="shared" si="17"/>
        <v>0</v>
      </c>
    </row>
    <row r="52" spans="1:14" ht="74.25" customHeight="1">
      <c r="A52" s="122"/>
      <c r="B52" s="122" t="s">
        <v>131</v>
      </c>
      <c r="C52" s="122" t="s">
        <v>359</v>
      </c>
      <c r="D52" s="124">
        <v>200</v>
      </c>
      <c r="E52" s="123" t="s">
        <v>404</v>
      </c>
      <c r="F52" s="125"/>
      <c r="G52" s="126" t="s">
        <v>120</v>
      </c>
      <c r="H52" s="127"/>
      <c r="I52" s="135">
        <f>D52</f>
        <v>200</v>
      </c>
      <c r="J52" s="125"/>
      <c r="K52" s="125"/>
      <c r="L52" s="125"/>
      <c r="M52" s="125"/>
      <c r="N52" s="125"/>
    </row>
    <row r="53" spans="1:14" ht="49.5" customHeight="1">
      <c r="A53" s="272" t="s">
        <v>415</v>
      </c>
      <c r="B53" s="273"/>
      <c r="C53" s="274"/>
      <c r="D53" s="121">
        <f>SUM(D54:D54)</f>
        <v>20000</v>
      </c>
      <c r="E53" s="121"/>
      <c r="F53" s="121">
        <f t="shared" si="17"/>
        <v>0</v>
      </c>
      <c r="G53" s="121"/>
      <c r="H53" s="121">
        <f t="shared" si="17"/>
        <v>0</v>
      </c>
      <c r="I53" s="121">
        <f t="shared" si="17"/>
        <v>0</v>
      </c>
      <c r="J53" s="121">
        <f t="shared" si="17"/>
        <v>10000</v>
      </c>
      <c r="K53" s="121">
        <f t="shared" si="17"/>
        <v>10000</v>
      </c>
      <c r="L53" s="121">
        <f t="shared" si="17"/>
        <v>0</v>
      </c>
      <c r="M53" s="121">
        <f t="shared" si="17"/>
        <v>0</v>
      </c>
      <c r="N53" s="121">
        <f t="shared" si="17"/>
        <v>0</v>
      </c>
    </row>
    <row r="54" spans="1:14" ht="44.25" customHeight="1">
      <c r="A54" s="131"/>
      <c r="B54" s="122" t="s">
        <v>414</v>
      </c>
      <c r="C54" s="122" t="s">
        <v>416</v>
      </c>
      <c r="D54" s="124">
        <v>20000</v>
      </c>
      <c r="E54" s="123"/>
      <c r="F54" s="125"/>
      <c r="G54" s="126"/>
      <c r="H54" s="127"/>
      <c r="I54" s="135"/>
      <c r="J54" s="126">
        <f>D54*0.5</f>
        <v>10000</v>
      </c>
      <c r="K54" s="126">
        <f>D54*0.5</f>
        <v>10000</v>
      </c>
      <c r="L54" s="125"/>
      <c r="M54" s="125"/>
      <c r="N54" s="125"/>
    </row>
    <row r="55" spans="1:14" ht="33.75" customHeight="1">
      <c r="A55" s="266" t="s">
        <v>37</v>
      </c>
      <c r="B55" s="267"/>
      <c r="C55" s="268"/>
      <c r="D55" s="132">
        <f>D56</f>
        <v>9800</v>
      </c>
      <c r="E55" s="132"/>
      <c r="F55" s="132">
        <f t="shared" ref="F55:N55" si="18">F56</f>
        <v>0</v>
      </c>
      <c r="G55" s="132"/>
      <c r="H55" s="132">
        <f t="shared" si="18"/>
        <v>0</v>
      </c>
      <c r="I55" s="132">
        <f t="shared" si="18"/>
        <v>1980</v>
      </c>
      <c r="J55" s="132">
        <f t="shared" si="18"/>
        <v>5580</v>
      </c>
      <c r="K55" s="132">
        <f t="shared" si="18"/>
        <v>3240</v>
      </c>
      <c r="L55" s="132">
        <f t="shared" si="18"/>
        <v>0</v>
      </c>
      <c r="M55" s="132">
        <f t="shared" si="18"/>
        <v>0</v>
      </c>
      <c r="N55" s="132">
        <f t="shared" si="18"/>
        <v>0</v>
      </c>
    </row>
    <row r="56" spans="1:14" ht="35.25" customHeight="1">
      <c r="A56" s="272" t="s">
        <v>38</v>
      </c>
      <c r="B56" s="273"/>
      <c r="C56" s="274"/>
      <c r="D56" s="121">
        <f>D57+D59+D61+D63+D66</f>
        <v>9800</v>
      </c>
      <c r="E56" s="121"/>
      <c r="F56" s="121">
        <f t="shared" ref="F56:N56" si="19">F57+F59+F61+F63+F66</f>
        <v>0</v>
      </c>
      <c r="G56" s="121"/>
      <c r="H56" s="121">
        <f t="shared" si="19"/>
        <v>0</v>
      </c>
      <c r="I56" s="121">
        <f t="shared" si="19"/>
        <v>1980</v>
      </c>
      <c r="J56" s="121">
        <f t="shared" si="19"/>
        <v>5580</v>
      </c>
      <c r="K56" s="121">
        <f t="shared" si="19"/>
        <v>3240</v>
      </c>
      <c r="L56" s="121">
        <f t="shared" si="19"/>
        <v>0</v>
      </c>
      <c r="M56" s="121">
        <f t="shared" si="19"/>
        <v>0</v>
      </c>
      <c r="N56" s="121">
        <f t="shared" si="19"/>
        <v>0</v>
      </c>
    </row>
    <row r="57" spans="1:14" ht="43.5" customHeight="1">
      <c r="A57" s="272" t="s">
        <v>39</v>
      </c>
      <c r="B57" s="273"/>
      <c r="C57" s="274"/>
      <c r="D57" s="121">
        <f>D58</f>
        <v>1000</v>
      </c>
      <c r="E57" s="121"/>
      <c r="F57" s="121"/>
      <c r="G57" s="121"/>
      <c r="H57" s="121">
        <f t="shared" ref="H57:N57" si="20">H58</f>
        <v>0</v>
      </c>
      <c r="I57" s="121">
        <f t="shared" si="20"/>
        <v>200</v>
      </c>
      <c r="J57" s="121">
        <f t="shared" si="20"/>
        <v>800</v>
      </c>
      <c r="K57" s="121">
        <f t="shared" si="20"/>
        <v>0</v>
      </c>
      <c r="L57" s="121">
        <f t="shared" si="20"/>
        <v>0</v>
      </c>
      <c r="M57" s="121">
        <f t="shared" si="20"/>
        <v>0</v>
      </c>
      <c r="N57" s="121">
        <f t="shared" si="20"/>
        <v>0</v>
      </c>
    </row>
    <row r="58" spans="1:14" ht="72.75" customHeight="1">
      <c r="A58" s="122"/>
      <c r="B58" s="122" t="s">
        <v>133</v>
      </c>
      <c r="C58" s="122" t="s">
        <v>406</v>
      </c>
      <c r="D58" s="124">
        <v>1000</v>
      </c>
      <c r="E58" s="123" t="s">
        <v>132</v>
      </c>
      <c r="F58" s="125"/>
      <c r="G58" s="126" t="s">
        <v>120</v>
      </c>
      <c r="H58" s="125"/>
      <c r="I58" s="127">
        <f>D58*0.2</f>
        <v>200</v>
      </c>
      <c r="J58" s="127">
        <f>D58*0.8</f>
        <v>800</v>
      </c>
      <c r="K58" s="125"/>
      <c r="L58" s="125"/>
      <c r="M58" s="125"/>
      <c r="N58" s="125"/>
    </row>
    <row r="59" spans="1:14" ht="42.75" customHeight="1">
      <c r="A59" s="272" t="s">
        <v>134</v>
      </c>
      <c r="B59" s="273"/>
      <c r="C59" s="274"/>
      <c r="D59" s="121">
        <f>D60</f>
        <v>5000</v>
      </c>
      <c r="E59" s="121"/>
      <c r="F59" s="121">
        <f t="shared" ref="F59:N59" si="21">F60</f>
        <v>0</v>
      </c>
      <c r="G59" s="121"/>
      <c r="H59" s="121">
        <f t="shared" si="21"/>
        <v>0</v>
      </c>
      <c r="I59" s="121">
        <f t="shared" si="21"/>
        <v>0</v>
      </c>
      <c r="J59" s="121">
        <f t="shared" si="21"/>
        <v>2500</v>
      </c>
      <c r="K59" s="121">
        <f t="shared" si="21"/>
        <v>2500</v>
      </c>
      <c r="L59" s="121">
        <f t="shared" si="21"/>
        <v>0</v>
      </c>
      <c r="M59" s="121">
        <f t="shared" si="21"/>
        <v>0</v>
      </c>
      <c r="N59" s="121">
        <f t="shared" si="21"/>
        <v>0</v>
      </c>
    </row>
    <row r="60" spans="1:14" ht="53.25" customHeight="1">
      <c r="A60" s="122"/>
      <c r="B60" s="122" t="s">
        <v>135</v>
      </c>
      <c r="C60" s="122" t="s">
        <v>407</v>
      </c>
      <c r="D60" s="124">
        <v>5000</v>
      </c>
      <c r="E60" s="123" t="s">
        <v>408</v>
      </c>
      <c r="F60" s="125"/>
      <c r="G60" s="126" t="s">
        <v>120</v>
      </c>
      <c r="H60" s="125"/>
      <c r="I60" s="125"/>
      <c r="J60" s="127">
        <f>D60*0.5</f>
        <v>2500</v>
      </c>
      <c r="K60" s="127">
        <f>D60*0.5</f>
        <v>2500</v>
      </c>
      <c r="L60" s="125"/>
      <c r="M60" s="125"/>
      <c r="N60" s="125"/>
    </row>
    <row r="61" spans="1:14" ht="48.75" customHeight="1">
      <c r="A61" s="272" t="s">
        <v>40</v>
      </c>
      <c r="B61" s="273"/>
      <c r="C61" s="274"/>
      <c r="D61" s="121">
        <f>D62</f>
        <v>3000</v>
      </c>
      <c r="E61" s="121"/>
      <c r="F61" s="121">
        <f t="shared" ref="F61:N61" si="22">F62</f>
        <v>0</v>
      </c>
      <c r="G61" s="121"/>
      <c r="H61" s="121">
        <f t="shared" si="22"/>
        <v>0</v>
      </c>
      <c r="I61" s="121">
        <f t="shared" si="22"/>
        <v>1500</v>
      </c>
      <c r="J61" s="121">
        <f t="shared" si="22"/>
        <v>1500</v>
      </c>
      <c r="K61" s="121">
        <f t="shared" si="22"/>
        <v>0</v>
      </c>
      <c r="L61" s="121">
        <f t="shared" si="22"/>
        <v>0</v>
      </c>
      <c r="M61" s="121">
        <f t="shared" si="22"/>
        <v>0</v>
      </c>
      <c r="N61" s="121">
        <f t="shared" si="22"/>
        <v>0</v>
      </c>
    </row>
    <row r="62" spans="1:14" ht="66" customHeight="1">
      <c r="A62" s="122"/>
      <c r="B62" s="122" t="s">
        <v>136</v>
      </c>
      <c r="C62" s="122" t="s">
        <v>360</v>
      </c>
      <c r="D62" s="124">
        <v>3000</v>
      </c>
      <c r="E62" s="123" t="s">
        <v>410</v>
      </c>
      <c r="F62" s="125"/>
      <c r="G62" s="126" t="s">
        <v>120</v>
      </c>
      <c r="H62" s="125"/>
      <c r="I62" s="127">
        <f>D62*0.5</f>
        <v>1500</v>
      </c>
      <c r="J62" s="127">
        <f>D62*0.5</f>
        <v>1500</v>
      </c>
      <c r="K62" s="125"/>
      <c r="L62" s="125"/>
      <c r="M62" s="125"/>
      <c r="N62" s="125"/>
    </row>
    <row r="63" spans="1:14" ht="27" customHeight="1">
      <c r="A63" s="272" t="s">
        <v>41</v>
      </c>
      <c r="B63" s="273"/>
      <c r="C63" s="274"/>
      <c r="D63" s="121">
        <f>D64</f>
        <v>200</v>
      </c>
      <c r="E63" s="121"/>
      <c r="F63" s="121">
        <f t="shared" ref="F63:N63" si="23">F64</f>
        <v>0</v>
      </c>
      <c r="G63" s="121"/>
      <c r="H63" s="121">
        <f t="shared" si="23"/>
        <v>0</v>
      </c>
      <c r="I63" s="121">
        <f t="shared" si="23"/>
        <v>100</v>
      </c>
      <c r="J63" s="121">
        <f>SUM(J64:J65)</f>
        <v>600</v>
      </c>
      <c r="K63" s="121">
        <f>SUM(K64:K65)</f>
        <v>500</v>
      </c>
      <c r="L63" s="121">
        <f t="shared" si="23"/>
        <v>0</v>
      </c>
      <c r="M63" s="121">
        <f t="shared" si="23"/>
        <v>0</v>
      </c>
      <c r="N63" s="121">
        <f t="shared" si="23"/>
        <v>0</v>
      </c>
    </row>
    <row r="64" spans="1:14" ht="59.25" customHeight="1">
      <c r="A64" s="122"/>
      <c r="B64" s="122" t="s">
        <v>137</v>
      </c>
      <c r="C64" s="122" t="s">
        <v>409</v>
      </c>
      <c r="D64" s="124">
        <v>200</v>
      </c>
      <c r="E64" s="123" t="s">
        <v>411</v>
      </c>
      <c r="F64" s="125"/>
      <c r="G64" s="126" t="s">
        <v>120</v>
      </c>
      <c r="H64" s="127"/>
      <c r="I64" s="127">
        <f>D64*0.5</f>
        <v>100</v>
      </c>
      <c r="J64" s="126">
        <f>D64*0.5</f>
        <v>100</v>
      </c>
      <c r="K64" s="126"/>
      <c r="L64" s="125"/>
      <c r="M64" s="125"/>
      <c r="N64" s="125"/>
    </row>
    <row r="65" spans="1:14" ht="59.25" customHeight="1">
      <c r="A65" s="131"/>
      <c r="B65" s="122" t="s">
        <v>500</v>
      </c>
      <c r="C65" s="122" t="s">
        <v>501</v>
      </c>
      <c r="D65" s="124">
        <v>1000</v>
      </c>
      <c r="E65" s="123" t="s">
        <v>411</v>
      </c>
      <c r="F65" s="125"/>
      <c r="G65" s="126" t="s">
        <v>120</v>
      </c>
      <c r="H65" s="127"/>
      <c r="I65" s="127"/>
      <c r="J65" s="126">
        <f>D65*0.5</f>
        <v>500</v>
      </c>
      <c r="K65" s="126">
        <f>D65*0.5</f>
        <v>500</v>
      </c>
      <c r="L65" s="125"/>
      <c r="M65" s="125"/>
      <c r="N65" s="125"/>
    </row>
    <row r="66" spans="1:14" ht="43.5" customHeight="1">
      <c r="A66" s="272" t="s">
        <v>42</v>
      </c>
      <c r="B66" s="273"/>
      <c r="C66" s="274"/>
      <c r="D66" s="121">
        <f>D67</f>
        <v>600</v>
      </c>
      <c r="E66" s="121"/>
      <c r="F66" s="121">
        <f t="shared" ref="F66:N66" si="24">F67</f>
        <v>0</v>
      </c>
      <c r="G66" s="121"/>
      <c r="H66" s="121">
        <f t="shared" si="24"/>
        <v>0</v>
      </c>
      <c r="I66" s="121">
        <f t="shared" si="24"/>
        <v>180</v>
      </c>
      <c r="J66" s="121">
        <f t="shared" si="24"/>
        <v>180</v>
      </c>
      <c r="K66" s="121">
        <f t="shared" si="24"/>
        <v>240</v>
      </c>
      <c r="L66" s="121">
        <f t="shared" si="24"/>
        <v>0</v>
      </c>
      <c r="M66" s="121">
        <f t="shared" si="24"/>
        <v>0</v>
      </c>
      <c r="N66" s="121">
        <f t="shared" si="24"/>
        <v>0</v>
      </c>
    </row>
    <row r="67" spans="1:14" ht="90" customHeight="1">
      <c r="A67" s="125"/>
      <c r="B67" s="126" t="s">
        <v>138</v>
      </c>
      <c r="C67" s="129" t="s">
        <v>361</v>
      </c>
      <c r="D67" s="124">
        <v>600</v>
      </c>
      <c r="E67" s="123" t="s">
        <v>211</v>
      </c>
      <c r="F67" s="125"/>
      <c r="G67" s="126" t="s">
        <v>120</v>
      </c>
      <c r="H67" s="125"/>
      <c r="I67" s="127">
        <f>D67*0.3</f>
        <v>180</v>
      </c>
      <c r="J67" s="127">
        <f>D67*0.3</f>
        <v>180</v>
      </c>
      <c r="K67" s="126">
        <f>D67*0.4</f>
        <v>240</v>
      </c>
      <c r="L67" s="125"/>
      <c r="M67" s="125"/>
      <c r="N67" s="125"/>
    </row>
    <row r="68" spans="1:14" ht="27" customHeight="1">
      <c r="A68" s="284" t="s">
        <v>34</v>
      </c>
      <c r="B68" s="285"/>
      <c r="C68" s="286"/>
      <c r="D68" s="137">
        <f>D69</f>
        <v>82280</v>
      </c>
      <c r="E68" s="137"/>
      <c r="F68" s="137" t="e">
        <f t="shared" ref="F68:N68" si="25">F69</f>
        <v>#VALUE!</v>
      </c>
      <c r="G68" s="137"/>
      <c r="H68" s="137">
        <f t="shared" si="25"/>
        <v>0</v>
      </c>
      <c r="I68" s="137">
        <f t="shared" si="25"/>
        <v>9620</v>
      </c>
      <c r="J68" s="137">
        <f t="shared" si="25"/>
        <v>26107.5</v>
      </c>
      <c r="K68" s="137">
        <f t="shared" si="25"/>
        <v>30127.5</v>
      </c>
      <c r="L68" s="137">
        <f t="shared" si="25"/>
        <v>10100</v>
      </c>
      <c r="M68" s="137">
        <f t="shared" si="25"/>
        <v>6275</v>
      </c>
      <c r="N68" s="137">
        <f t="shared" si="25"/>
        <v>50</v>
      </c>
    </row>
    <row r="69" spans="1:14" ht="33.75" customHeight="1">
      <c r="A69" s="287" t="s">
        <v>44</v>
      </c>
      <c r="B69" s="288"/>
      <c r="C69" s="289"/>
      <c r="D69" s="138">
        <f>D70+D89+D123+D136+D145</f>
        <v>82280</v>
      </c>
      <c r="E69" s="138"/>
      <c r="F69" s="138" t="e">
        <f>F70+F89+F123+F136+F145</f>
        <v>#VALUE!</v>
      </c>
      <c r="G69" s="138"/>
      <c r="H69" s="138">
        <f t="shared" ref="H69:N69" si="26">H70+H89+H123+H136+H145</f>
        <v>0</v>
      </c>
      <c r="I69" s="138">
        <f t="shared" si="26"/>
        <v>9620</v>
      </c>
      <c r="J69" s="138">
        <f t="shared" si="26"/>
        <v>26107.5</v>
      </c>
      <c r="K69" s="138">
        <f t="shared" si="26"/>
        <v>30127.5</v>
      </c>
      <c r="L69" s="138">
        <f t="shared" si="26"/>
        <v>10100</v>
      </c>
      <c r="M69" s="138">
        <f t="shared" si="26"/>
        <v>6275</v>
      </c>
      <c r="N69" s="138">
        <f t="shared" si="26"/>
        <v>50</v>
      </c>
    </row>
    <row r="70" spans="1:14" ht="47.25" customHeight="1">
      <c r="A70" s="290" t="s">
        <v>43</v>
      </c>
      <c r="B70" s="291"/>
      <c r="C70" s="292"/>
      <c r="D70" s="139">
        <f>D71+D86</f>
        <v>48680</v>
      </c>
      <c r="E70" s="139"/>
      <c r="F70" s="139">
        <f>F71+F86</f>
        <v>0</v>
      </c>
      <c r="G70" s="139"/>
      <c r="H70" s="139">
        <f t="shared" ref="H70:N70" si="27">H71+H86</f>
        <v>0</v>
      </c>
      <c r="I70" s="139">
        <f t="shared" si="27"/>
        <v>5620</v>
      </c>
      <c r="J70" s="139">
        <f t="shared" si="27"/>
        <v>14020</v>
      </c>
      <c r="K70" s="139">
        <f t="shared" si="27"/>
        <v>17390</v>
      </c>
      <c r="L70" s="139">
        <f t="shared" si="27"/>
        <v>6050</v>
      </c>
      <c r="M70" s="139">
        <f t="shared" si="27"/>
        <v>5550</v>
      </c>
      <c r="N70" s="139">
        <f t="shared" si="27"/>
        <v>50</v>
      </c>
    </row>
    <row r="71" spans="1:14" ht="33" customHeight="1">
      <c r="A71" s="293" t="s">
        <v>45</v>
      </c>
      <c r="B71" s="294"/>
      <c r="C71" s="295"/>
      <c r="D71" s="140">
        <f>D72+D81+D83</f>
        <v>48080</v>
      </c>
      <c r="E71" s="140"/>
      <c r="F71" s="140">
        <f>F72+F81+F83</f>
        <v>0</v>
      </c>
      <c r="G71" s="140"/>
      <c r="H71" s="140">
        <f t="shared" ref="H71:N71" si="28">H72+H81+H83</f>
        <v>0</v>
      </c>
      <c r="I71" s="140">
        <f t="shared" si="28"/>
        <v>5440</v>
      </c>
      <c r="J71" s="140">
        <f t="shared" si="28"/>
        <v>13840</v>
      </c>
      <c r="K71" s="140">
        <f t="shared" si="28"/>
        <v>17150</v>
      </c>
      <c r="L71" s="140">
        <f t="shared" si="28"/>
        <v>6050</v>
      </c>
      <c r="M71" s="140">
        <f t="shared" si="28"/>
        <v>5550</v>
      </c>
      <c r="N71" s="140">
        <f t="shared" si="28"/>
        <v>50</v>
      </c>
    </row>
    <row r="72" spans="1:14" ht="43.5" customHeight="1">
      <c r="A72" s="272" t="s">
        <v>46</v>
      </c>
      <c r="B72" s="273"/>
      <c r="C72" s="274"/>
      <c r="D72" s="121">
        <f>SUM(D73:D80)</f>
        <v>47000</v>
      </c>
      <c r="E72" s="121"/>
      <c r="F72" s="121">
        <f>SUM(F73:F80)</f>
        <v>0</v>
      </c>
      <c r="G72" s="121"/>
      <c r="H72" s="121">
        <f t="shared" ref="H72:N72" si="29">SUM(H73:H80)</f>
        <v>0</v>
      </c>
      <c r="I72" s="121">
        <f t="shared" si="29"/>
        <v>5000</v>
      </c>
      <c r="J72" s="121">
        <f t="shared" si="29"/>
        <v>13500</v>
      </c>
      <c r="K72" s="121">
        <f t="shared" si="29"/>
        <v>17000</v>
      </c>
      <c r="L72" s="121">
        <f t="shared" si="29"/>
        <v>6000</v>
      </c>
      <c r="M72" s="121">
        <f t="shared" si="29"/>
        <v>5500</v>
      </c>
      <c r="N72" s="121">
        <f t="shared" si="29"/>
        <v>0</v>
      </c>
    </row>
    <row r="73" spans="1:14" ht="51.75" customHeight="1">
      <c r="A73" s="122"/>
      <c r="B73" s="122" t="s">
        <v>140</v>
      </c>
      <c r="C73" s="122" t="s">
        <v>421</v>
      </c>
      <c r="D73" s="124">
        <v>10000</v>
      </c>
      <c r="E73" s="123" t="s">
        <v>431</v>
      </c>
      <c r="F73" s="125"/>
      <c r="G73" s="126" t="s">
        <v>120</v>
      </c>
      <c r="H73" s="125"/>
      <c r="I73" s="126">
        <f>D73*0.2</f>
        <v>2000</v>
      </c>
      <c r="J73" s="126">
        <f>D73*0.2</f>
        <v>2000</v>
      </c>
      <c r="K73" s="126">
        <f>D73*0.2</f>
        <v>2000</v>
      </c>
      <c r="L73" s="126">
        <f>D73*0.2</f>
        <v>2000</v>
      </c>
      <c r="M73" s="126">
        <f>D73*0.2</f>
        <v>2000</v>
      </c>
      <c r="N73" s="125"/>
    </row>
    <row r="74" spans="1:14" ht="43.5" customHeight="1">
      <c r="A74" s="122"/>
      <c r="B74" s="122" t="s">
        <v>141</v>
      </c>
      <c r="C74" s="141" t="s">
        <v>422</v>
      </c>
      <c r="D74" s="142">
        <v>10000</v>
      </c>
      <c r="E74" s="143" t="s">
        <v>431</v>
      </c>
      <c r="F74" s="144"/>
      <c r="G74" s="145" t="s">
        <v>120</v>
      </c>
      <c r="H74" s="144"/>
      <c r="I74" s="145">
        <f>D74*0.3</f>
        <v>3000</v>
      </c>
      <c r="J74" s="145">
        <f>D74*0.3</f>
        <v>3000</v>
      </c>
      <c r="K74" s="145">
        <f>D74*0.4</f>
        <v>4000</v>
      </c>
      <c r="L74" s="125"/>
      <c r="M74" s="125"/>
      <c r="N74" s="125"/>
    </row>
    <row r="75" spans="1:14" ht="61.5" customHeight="1">
      <c r="A75" s="122"/>
      <c r="B75" s="122" t="s">
        <v>291</v>
      </c>
      <c r="C75" s="122" t="s">
        <v>424</v>
      </c>
      <c r="D75" s="124">
        <v>15000</v>
      </c>
      <c r="E75" s="123" t="s">
        <v>432</v>
      </c>
      <c r="F75" s="125"/>
      <c r="G75" s="126" t="s">
        <v>120</v>
      </c>
      <c r="H75" s="125"/>
      <c r="I75" s="126"/>
      <c r="J75" s="126">
        <f>D75*0.5</f>
        <v>7500</v>
      </c>
      <c r="K75" s="126">
        <f>D75*0.5</f>
        <v>7500</v>
      </c>
      <c r="L75" s="126"/>
      <c r="M75" s="125"/>
      <c r="N75" s="125"/>
    </row>
    <row r="76" spans="1:14" ht="60" customHeight="1">
      <c r="A76" s="122"/>
      <c r="B76" s="122" t="s">
        <v>292</v>
      </c>
      <c r="C76" s="122" t="s">
        <v>423</v>
      </c>
      <c r="D76" s="124">
        <v>5000</v>
      </c>
      <c r="E76" s="123" t="s">
        <v>431</v>
      </c>
      <c r="F76" s="125"/>
      <c r="G76" s="126" t="s">
        <v>120</v>
      </c>
      <c r="H76" s="125"/>
      <c r="I76" s="126"/>
      <c r="J76" s="126"/>
      <c r="K76" s="126">
        <f>D76*0.3</f>
        <v>1500</v>
      </c>
      <c r="L76" s="126">
        <f>D76*0.3</f>
        <v>1500</v>
      </c>
      <c r="M76" s="126">
        <f>D76*0.4</f>
        <v>2000</v>
      </c>
      <c r="N76" s="125"/>
    </row>
    <row r="77" spans="1:14" ht="56.25" customHeight="1">
      <c r="A77" s="122"/>
      <c r="B77" s="122" t="s">
        <v>293</v>
      </c>
      <c r="C77" s="122" t="s">
        <v>425</v>
      </c>
      <c r="D77" s="124">
        <v>1000</v>
      </c>
      <c r="E77" s="123" t="s">
        <v>431</v>
      </c>
      <c r="F77" s="125"/>
      <c r="G77" s="126" t="s">
        <v>120</v>
      </c>
      <c r="H77" s="125"/>
      <c r="I77" s="126"/>
      <c r="J77" s="126"/>
      <c r="K77" s="125"/>
      <c r="L77" s="126">
        <f>D77*0.5</f>
        <v>500</v>
      </c>
      <c r="M77" s="126">
        <f>D77*0.5</f>
        <v>500</v>
      </c>
      <c r="N77" s="125"/>
    </row>
    <row r="78" spans="1:14" ht="54.75" customHeight="1">
      <c r="A78" s="122"/>
      <c r="B78" s="122" t="s">
        <v>294</v>
      </c>
      <c r="C78" s="122" t="s">
        <v>426</v>
      </c>
      <c r="D78" s="124">
        <v>2000</v>
      </c>
      <c r="E78" s="123" t="s">
        <v>431</v>
      </c>
      <c r="F78" s="125"/>
      <c r="G78" s="126" t="s">
        <v>120</v>
      </c>
      <c r="H78" s="125"/>
      <c r="I78" s="126"/>
      <c r="J78" s="126">
        <f>D78*0.5</f>
        <v>1000</v>
      </c>
      <c r="K78" s="126">
        <f>D78*0.5</f>
        <v>1000</v>
      </c>
      <c r="L78" s="125"/>
      <c r="M78" s="125"/>
      <c r="N78" s="125"/>
    </row>
    <row r="79" spans="1:14" ht="57" customHeight="1">
      <c r="A79" s="122"/>
      <c r="B79" s="122" t="s">
        <v>295</v>
      </c>
      <c r="C79" s="122" t="s">
        <v>362</v>
      </c>
      <c r="D79" s="124">
        <v>2000</v>
      </c>
      <c r="E79" s="123" t="s">
        <v>431</v>
      </c>
      <c r="F79" s="125"/>
      <c r="G79" s="126" t="s">
        <v>120</v>
      </c>
      <c r="H79" s="125"/>
      <c r="I79" s="126"/>
      <c r="J79" s="126"/>
      <c r="K79" s="126">
        <f>D79*0.5</f>
        <v>1000</v>
      </c>
      <c r="L79" s="126">
        <f>D79*0.5</f>
        <v>1000</v>
      </c>
      <c r="M79" s="125"/>
      <c r="N79" s="125"/>
    </row>
    <row r="80" spans="1:14" ht="54.75" customHeight="1">
      <c r="A80" s="122"/>
      <c r="B80" s="122" t="s">
        <v>296</v>
      </c>
      <c r="C80" s="122" t="s">
        <v>363</v>
      </c>
      <c r="D80" s="124">
        <v>2000</v>
      </c>
      <c r="E80" s="123" t="s">
        <v>431</v>
      </c>
      <c r="F80" s="125"/>
      <c r="G80" s="126" t="s">
        <v>120</v>
      </c>
      <c r="H80" s="125"/>
      <c r="I80" s="126"/>
      <c r="J80" s="126"/>
      <c r="K80" s="125"/>
      <c r="L80" s="126">
        <f>D80*0.5</f>
        <v>1000</v>
      </c>
      <c r="M80" s="126">
        <f>D80*0.5</f>
        <v>1000</v>
      </c>
      <c r="N80" s="125"/>
    </row>
    <row r="81" spans="1:14" ht="41.25" customHeight="1">
      <c r="A81" s="296" t="s">
        <v>316</v>
      </c>
      <c r="B81" s="296"/>
      <c r="C81" s="296"/>
      <c r="D81" s="121">
        <f>D82</f>
        <v>500</v>
      </c>
      <c r="E81" s="121"/>
      <c r="F81" s="121">
        <f t="shared" ref="F81:N81" si="30">F82</f>
        <v>0</v>
      </c>
      <c r="G81" s="121"/>
      <c r="H81" s="121">
        <f t="shared" si="30"/>
        <v>0</v>
      </c>
      <c r="I81" s="121">
        <f t="shared" si="30"/>
        <v>250</v>
      </c>
      <c r="J81" s="121">
        <f t="shared" si="30"/>
        <v>50</v>
      </c>
      <c r="K81" s="121">
        <f t="shared" si="30"/>
        <v>50</v>
      </c>
      <c r="L81" s="121">
        <f t="shared" si="30"/>
        <v>50</v>
      </c>
      <c r="M81" s="121">
        <f t="shared" si="30"/>
        <v>50</v>
      </c>
      <c r="N81" s="121">
        <f t="shared" si="30"/>
        <v>50</v>
      </c>
    </row>
    <row r="82" spans="1:14" ht="75" customHeight="1">
      <c r="A82" s="122"/>
      <c r="B82" s="122" t="s">
        <v>142</v>
      </c>
      <c r="C82" s="122" t="s">
        <v>427</v>
      </c>
      <c r="D82" s="124">
        <v>500</v>
      </c>
      <c r="E82" s="123" t="s">
        <v>143</v>
      </c>
      <c r="F82" s="125"/>
      <c r="G82" s="126" t="s">
        <v>120</v>
      </c>
      <c r="H82" s="125"/>
      <c r="I82" s="126">
        <f>D82*0.5</f>
        <v>250</v>
      </c>
      <c r="J82" s="126">
        <f>D82*0.1</f>
        <v>50</v>
      </c>
      <c r="K82" s="126">
        <f>D82*0.1</f>
        <v>50</v>
      </c>
      <c r="L82" s="126">
        <f>D82*0.1</f>
        <v>50</v>
      </c>
      <c r="M82" s="126">
        <f>D82*0.1</f>
        <v>50</v>
      </c>
      <c r="N82" s="126">
        <f>D82*0.1</f>
        <v>50</v>
      </c>
    </row>
    <row r="83" spans="1:14" ht="56.25" customHeight="1">
      <c r="A83" s="296" t="s">
        <v>428</v>
      </c>
      <c r="B83" s="296"/>
      <c r="C83" s="296"/>
      <c r="D83" s="121">
        <f>SUM(D84:D85)</f>
        <v>580</v>
      </c>
      <c r="E83" s="121"/>
      <c r="F83" s="121">
        <f t="shared" ref="F83:N83" si="31">SUM(F84:F85)</f>
        <v>0</v>
      </c>
      <c r="G83" s="121"/>
      <c r="H83" s="121">
        <f t="shared" si="31"/>
        <v>0</v>
      </c>
      <c r="I83" s="121">
        <f t="shared" si="31"/>
        <v>190</v>
      </c>
      <c r="J83" s="121">
        <f t="shared" si="31"/>
        <v>290</v>
      </c>
      <c r="K83" s="121">
        <f t="shared" si="31"/>
        <v>100</v>
      </c>
      <c r="L83" s="121">
        <f t="shared" si="31"/>
        <v>0</v>
      </c>
      <c r="M83" s="121">
        <f t="shared" si="31"/>
        <v>0</v>
      </c>
      <c r="N83" s="121">
        <f t="shared" si="31"/>
        <v>0</v>
      </c>
    </row>
    <row r="84" spans="1:14" ht="57.75" customHeight="1">
      <c r="A84" s="122"/>
      <c r="B84" s="122" t="s">
        <v>317</v>
      </c>
      <c r="C84" s="122" t="s">
        <v>429</v>
      </c>
      <c r="D84" s="124">
        <v>380</v>
      </c>
      <c r="E84" s="123" t="s">
        <v>433</v>
      </c>
      <c r="F84" s="125"/>
      <c r="G84" s="126" t="s">
        <v>120</v>
      </c>
      <c r="H84" s="126"/>
      <c r="I84" s="126">
        <f>D84*0.5</f>
        <v>190</v>
      </c>
      <c r="J84" s="126">
        <f>D84*0.5</f>
        <v>190</v>
      </c>
      <c r="K84" s="126"/>
      <c r="L84" s="126"/>
      <c r="M84" s="126"/>
      <c r="N84" s="126"/>
    </row>
    <row r="85" spans="1:14" ht="78.75" customHeight="1">
      <c r="A85" s="122"/>
      <c r="B85" s="122" t="s">
        <v>318</v>
      </c>
      <c r="C85" s="122" t="s">
        <v>430</v>
      </c>
      <c r="D85" s="124">
        <v>200</v>
      </c>
      <c r="E85" s="123" t="s">
        <v>434</v>
      </c>
      <c r="F85" s="125"/>
      <c r="G85" s="126" t="s">
        <v>120</v>
      </c>
      <c r="H85" s="126"/>
      <c r="I85" s="126"/>
      <c r="J85" s="126">
        <f>D85*0.5</f>
        <v>100</v>
      </c>
      <c r="K85" s="126">
        <f>D85*0.5</f>
        <v>100</v>
      </c>
      <c r="L85" s="126"/>
      <c r="M85" s="126"/>
      <c r="N85" s="126"/>
    </row>
    <row r="86" spans="1:14" ht="45" customHeight="1">
      <c r="A86" s="293" t="s">
        <v>297</v>
      </c>
      <c r="B86" s="294"/>
      <c r="C86" s="295"/>
      <c r="D86" s="140">
        <f>D87</f>
        <v>600</v>
      </c>
      <c r="E86" s="140"/>
      <c r="F86" s="140">
        <f t="shared" ref="F86:N87" si="32">F87</f>
        <v>0</v>
      </c>
      <c r="G86" s="140"/>
      <c r="H86" s="140">
        <f t="shared" si="32"/>
        <v>0</v>
      </c>
      <c r="I86" s="140">
        <f t="shared" si="32"/>
        <v>180</v>
      </c>
      <c r="J86" s="140">
        <f t="shared" si="32"/>
        <v>180</v>
      </c>
      <c r="K86" s="140">
        <f t="shared" si="32"/>
        <v>240</v>
      </c>
      <c r="L86" s="140">
        <f t="shared" si="32"/>
        <v>0</v>
      </c>
      <c r="M86" s="140">
        <f t="shared" si="32"/>
        <v>0</v>
      </c>
      <c r="N86" s="140">
        <f t="shared" si="32"/>
        <v>0</v>
      </c>
    </row>
    <row r="87" spans="1:14" ht="45" customHeight="1">
      <c r="A87" s="272" t="s">
        <v>300</v>
      </c>
      <c r="B87" s="273"/>
      <c r="C87" s="274"/>
      <c r="D87" s="121">
        <f>D88</f>
        <v>600</v>
      </c>
      <c r="E87" s="121"/>
      <c r="F87" s="121">
        <f t="shared" si="32"/>
        <v>0</v>
      </c>
      <c r="G87" s="121"/>
      <c r="H87" s="121">
        <f t="shared" si="32"/>
        <v>0</v>
      </c>
      <c r="I87" s="121">
        <f t="shared" si="32"/>
        <v>180</v>
      </c>
      <c r="J87" s="121">
        <f t="shared" si="32"/>
        <v>180</v>
      </c>
      <c r="K87" s="121">
        <f t="shared" si="32"/>
        <v>240</v>
      </c>
      <c r="L87" s="121">
        <f t="shared" si="32"/>
        <v>0</v>
      </c>
      <c r="M87" s="121">
        <f t="shared" si="32"/>
        <v>0</v>
      </c>
      <c r="N87" s="121">
        <f t="shared" si="32"/>
        <v>0</v>
      </c>
    </row>
    <row r="88" spans="1:14" ht="67.5" customHeight="1">
      <c r="A88" s="122"/>
      <c r="B88" s="122" t="s">
        <v>146</v>
      </c>
      <c r="C88" s="122" t="s">
        <v>298</v>
      </c>
      <c r="D88" s="124">
        <v>600</v>
      </c>
      <c r="E88" s="123" t="s">
        <v>299</v>
      </c>
      <c r="F88" s="125"/>
      <c r="G88" s="126" t="s">
        <v>120</v>
      </c>
      <c r="H88" s="126"/>
      <c r="I88" s="126">
        <f>D88*0.3</f>
        <v>180</v>
      </c>
      <c r="J88" s="126">
        <f>D88*0.3</f>
        <v>180</v>
      </c>
      <c r="K88" s="126">
        <f>D88*0.4</f>
        <v>240</v>
      </c>
      <c r="L88" s="125"/>
      <c r="M88" s="125"/>
      <c r="N88" s="125"/>
    </row>
    <row r="89" spans="1:14" ht="42" customHeight="1">
      <c r="A89" s="290" t="s">
        <v>47</v>
      </c>
      <c r="B89" s="291"/>
      <c r="C89" s="292"/>
      <c r="D89" s="139">
        <f>D90+D96</f>
        <v>15950</v>
      </c>
      <c r="E89" s="139"/>
      <c r="F89" s="139">
        <f t="shared" ref="F89:N89" si="33">F90+F96</f>
        <v>0</v>
      </c>
      <c r="G89" s="139"/>
      <c r="H89" s="139">
        <f t="shared" si="33"/>
        <v>0</v>
      </c>
      <c r="I89" s="139">
        <f t="shared" si="33"/>
        <v>1600</v>
      </c>
      <c r="J89" s="139">
        <f t="shared" si="33"/>
        <v>5237.5</v>
      </c>
      <c r="K89" s="139">
        <f t="shared" si="33"/>
        <v>5337.5</v>
      </c>
      <c r="L89" s="139">
        <f t="shared" si="33"/>
        <v>3150</v>
      </c>
      <c r="M89" s="139">
        <f t="shared" si="33"/>
        <v>625</v>
      </c>
      <c r="N89" s="139">
        <f t="shared" si="33"/>
        <v>0</v>
      </c>
    </row>
    <row r="90" spans="1:14" ht="44.25" customHeight="1">
      <c r="A90" s="293" t="s">
        <v>48</v>
      </c>
      <c r="B90" s="294"/>
      <c r="C90" s="295"/>
      <c r="D90" s="140">
        <f>D91+D93</f>
        <v>1100</v>
      </c>
      <c r="E90" s="140"/>
      <c r="F90" s="140">
        <f t="shared" ref="F90:N90" si="34">F91+F93</f>
        <v>0</v>
      </c>
      <c r="G90" s="140"/>
      <c r="H90" s="140">
        <f t="shared" si="34"/>
        <v>0</v>
      </c>
      <c r="I90" s="140">
        <f t="shared" si="34"/>
        <v>175</v>
      </c>
      <c r="J90" s="140">
        <f t="shared" si="34"/>
        <v>300</v>
      </c>
      <c r="K90" s="140">
        <f t="shared" si="34"/>
        <v>250</v>
      </c>
      <c r="L90" s="140">
        <f t="shared" si="34"/>
        <v>250</v>
      </c>
      <c r="M90" s="140">
        <f t="shared" si="34"/>
        <v>125</v>
      </c>
      <c r="N90" s="140">
        <f t="shared" si="34"/>
        <v>0</v>
      </c>
    </row>
    <row r="91" spans="1:14" ht="49.5" customHeight="1">
      <c r="A91" s="272" t="s">
        <v>144</v>
      </c>
      <c r="B91" s="273"/>
      <c r="C91" s="274"/>
      <c r="D91" s="124">
        <f>D92</f>
        <v>500</v>
      </c>
      <c r="E91" s="124"/>
      <c r="F91" s="124">
        <f t="shared" ref="F91:N91" si="35">F92</f>
        <v>0</v>
      </c>
      <c r="G91" s="124"/>
      <c r="H91" s="124">
        <f t="shared" si="35"/>
        <v>0</v>
      </c>
      <c r="I91" s="124">
        <f t="shared" si="35"/>
        <v>125</v>
      </c>
      <c r="J91" s="124">
        <f t="shared" si="35"/>
        <v>125</v>
      </c>
      <c r="K91" s="124">
        <f t="shared" si="35"/>
        <v>125</v>
      </c>
      <c r="L91" s="124">
        <f t="shared" si="35"/>
        <v>125</v>
      </c>
      <c r="M91" s="124">
        <f t="shared" si="35"/>
        <v>0</v>
      </c>
      <c r="N91" s="124">
        <f t="shared" si="35"/>
        <v>0</v>
      </c>
    </row>
    <row r="92" spans="1:14" ht="66.75" customHeight="1">
      <c r="A92" s="122"/>
      <c r="B92" s="122" t="s">
        <v>147</v>
      </c>
      <c r="C92" s="122" t="s">
        <v>435</v>
      </c>
      <c r="D92" s="124">
        <v>500</v>
      </c>
      <c r="E92" s="123" t="s">
        <v>212</v>
      </c>
      <c r="F92" s="125"/>
      <c r="G92" s="126" t="s">
        <v>120</v>
      </c>
      <c r="H92" s="126"/>
      <c r="I92" s="126">
        <f>D92*0.25</f>
        <v>125</v>
      </c>
      <c r="J92" s="126">
        <f>D92*0.25</f>
        <v>125</v>
      </c>
      <c r="K92" s="126">
        <f>D92*0.25</f>
        <v>125</v>
      </c>
      <c r="L92" s="126">
        <f>D92*0.25</f>
        <v>125</v>
      </c>
      <c r="M92" s="126"/>
      <c r="N92" s="126"/>
    </row>
    <row r="93" spans="1:14" ht="40.5" customHeight="1">
      <c r="A93" s="296" t="s">
        <v>145</v>
      </c>
      <c r="B93" s="296"/>
      <c r="C93" s="296"/>
      <c r="D93" s="124">
        <f>SUM(D94:D95)</f>
        <v>600</v>
      </c>
      <c r="E93" s="124"/>
      <c r="F93" s="124">
        <f t="shared" ref="F93:N93" si="36">SUM(F94:F95)</f>
        <v>0</v>
      </c>
      <c r="G93" s="124"/>
      <c r="H93" s="124">
        <f t="shared" si="36"/>
        <v>0</v>
      </c>
      <c r="I93" s="124">
        <f t="shared" si="36"/>
        <v>50</v>
      </c>
      <c r="J93" s="124">
        <f t="shared" si="36"/>
        <v>175</v>
      </c>
      <c r="K93" s="124">
        <f t="shared" si="36"/>
        <v>125</v>
      </c>
      <c r="L93" s="124">
        <f t="shared" si="36"/>
        <v>125</v>
      </c>
      <c r="M93" s="124">
        <f t="shared" si="36"/>
        <v>125</v>
      </c>
      <c r="N93" s="124">
        <f t="shared" si="36"/>
        <v>0</v>
      </c>
    </row>
    <row r="94" spans="1:14" ht="70.5" customHeight="1">
      <c r="A94" s="122"/>
      <c r="B94" s="122" t="s">
        <v>148</v>
      </c>
      <c r="C94" s="122" t="s">
        <v>436</v>
      </c>
      <c r="D94" s="124">
        <v>500</v>
      </c>
      <c r="E94" s="123" t="s">
        <v>440</v>
      </c>
      <c r="F94" s="125"/>
      <c r="G94" s="126" t="s">
        <v>120</v>
      </c>
      <c r="H94" s="126"/>
      <c r="I94" s="126"/>
      <c r="J94" s="126">
        <f>D94*0.25</f>
        <v>125</v>
      </c>
      <c r="K94" s="126">
        <f>D94*0.25</f>
        <v>125</v>
      </c>
      <c r="L94" s="126">
        <f>D94*0.25</f>
        <v>125</v>
      </c>
      <c r="M94" s="126">
        <f>D94*0.25</f>
        <v>125</v>
      </c>
      <c r="N94" s="126"/>
    </row>
    <row r="95" spans="1:14" ht="51.75" customHeight="1">
      <c r="A95" s="122"/>
      <c r="B95" s="122" t="s">
        <v>148</v>
      </c>
      <c r="C95" s="122" t="s">
        <v>437</v>
      </c>
      <c r="D95" s="124">
        <v>100</v>
      </c>
      <c r="E95" s="123" t="s">
        <v>440</v>
      </c>
      <c r="F95" s="125"/>
      <c r="G95" s="126" t="s">
        <v>120</v>
      </c>
      <c r="H95" s="126"/>
      <c r="I95" s="126">
        <f>D95*0.5</f>
        <v>50</v>
      </c>
      <c r="J95" s="126">
        <f>D95*0.5</f>
        <v>50</v>
      </c>
      <c r="K95" s="126"/>
      <c r="L95" s="126"/>
      <c r="M95" s="126"/>
      <c r="N95" s="126"/>
    </row>
    <row r="96" spans="1:14" ht="40.5" customHeight="1">
      <c r="A96" s="293" t="s">
        <v>284</v>
      </c>
      <c r="B96" s="294"/>
      <c r="C96" s="295"/>
      <c r="D96" s="140">
        <f>D97+D99+D104+D106+D109+D112+D114+D116+D118</f>
        <v>14850</v>
      </c>
      <c r="E96" s="140"/>
      <c r="F96" s="140">
        <f t="shared" ref="F96:N96" si="37">F97+F99+F104+F106+F109+F112+F114+F116+F118</f>
        <v>0</v>
      </c>
      <c r="G96" s="140"/>
      <c r="H96" s="140">
        <f t="shared" si="37"/>
        <v>0</v>
      </c>
      <c r="I96" s="140">
        <f t="shared" si="37"/>
        <v>1425</v>
      </c>
      <c r="J96" s="140">
        <f t="shared" si="37"/>
        <v>4937.5</v>
      </c>
      <c r="K96" s="140">
        <f t="shared" si="37"/>
        <v>5087.5</v>
      </c>
      <c r="L96" s="140">
        <f t="shared" si="37"/>
        <v>2900</v>
      </c>
      <c r="M96" s="140">
        <f t="shared" si="37"/>
        <v>500</v>
      </c>
      <c r="N96" s="140">
        <f t="shared" si="37"/>
        <v>0</v>
      </c>
    </row>
    <row r="97" spans="1:14" ht="43.5" customHeight="1">
      <c r="A97" s="272" t="s">
        <v>49</v>
      </c>
      <c r="B97" s="273"/>
      <c r="C97" s="274"/>
      <c r="D97" s="121">
        <f>D98</f>
        <v>1000</v>
      </c>
      <c r="E97" s="121"/>
      <c r="F97" s="121">
        <f t="shared" ref="F97:N97" si="38">F98</f>
        <v>0</v>
      </c>
      <c r="G97" s="121"/>
      <c r="H97" s="121">
        <f t="shared" si="38"/>
        <v>0</v>
      </c>
      <c r="I97" s="121">
        <f t="shared" si="38"/>
        <v>500</v>
      </c>
      <c r="J97" s="121">
        <f t="shared" si="38"/>
        <v>250</v>
      </c>
      <c r="K97" s="121">
        <f t="shared" si="38"/>
        <v>250</v>
      </c>
      <c r="L97" s="121">
        <f t="shared" si="38"/>
        <v>0</v>
      </c>
      <c r="M97" s="121">
        <f t="shared" si="38"/>
        <v>0</v>
      </c>
      <c r="N97" s="121">
        <f t="shared" si="38"/>
        <v>0</v>
      </c>
    </row>
    <row r="98" spans="1:14" ht="51" customHeight="1">
      <c r="A98" s="122"/>
      <c r="B98" s="122" t="s">
        <v>150</v>
      </c>
      <c r="C98" s="122" t="s">
        <v>149</v>
      </c>
      <c r="D98" s="124">
        <v>1000</v>
      </c>
      <c r="E98" s="126" t="s">
        <v>213</v>
      </c>
      <c r="F98" s="125"/>
      <c r="G98" s="126" t="s">
        <v>120</v>
      </c>
      <c r="H98" s="127"/>
      <c r="I98" s="127">
        <f>D98*0.5</f>
        <v>500</v>
      </c>
      <c r="J98" s="127">
        <f>D98*0.25</f>
        <v>250</v>
      </c>
      <c r="K98" s="127">
        <f>D98*0.25</f>
        <v>250</v>
      </c>
      <c r="L98" s="127"/>
      <c r="M98" s="127"/>
      <c r="N98" s="127"/>
    </row>
    <row r="99" spans="1:14" ht="42" customHeight="1">
      <c r="A99" s="296" t="s">
        <v>50</v>
      </c>
      <c r="B99" s="296"/>
      <c r="C99" s="296"/>
      <c r="D99" s="121">
        <f>D100</f>
        <v>350</v>
      </c>
      <c r="E99" s="121"/>
      <c r="F99" s="121"/>
      <c r="G99" s="121"/>
      <c r="H99" s="121">
        <f t="shared" ref="H99:N99" si="39">H100</f>
        <v>0</v>
      </c>
      <c r="I99" s="121">
        <f t="shared" si="39"/>
        <v>175</v>
      </c>
      <c r="J99" s="121">
        <f t="shared" si="39"/>
        <v>87.5</v>
      </c>
      <c r="K99" s="121">
        <f t="shared" si="39"/>
        <v>87.5</v>
      </c>
      <c r="L99" s="121">
        <f t="shared" si="39"/>
        <v>0</v>
      </c>
      <c r="M99" s="121">
        <f t="shared" si="39"/>
        <v>0</v>
      </c>
      <c r="N99" s="121">
        <f t="shared" si="39"/>
        <v>0</v>
      </c>
    </row>
    <row r="100" spans="1:14" ht="63" customHeight="1">
      <c r="A100" s="122"/>
      <c r="B100" s="122" t="s">
        <v>151</v>
      </c>
      <c r="C100" s="122" t="s">
        <v>301</v>
      </c>
      <c r="D100" s="124">
        <v>350</v>
      </c>
      <c r="E100" s="123" t="s">
        <v>441</v>
      </c>
      <c r="F100" s="125"/>
      <c r="G100" s="126" t="s">
        <v>120</v>
      </c>
      <c r="H100" s="127"/>
      <c r="I100" s="127">
        <f>D100*0.5</f>
        <v>175</v>
      </c>
      <c r="J100" s="127">
        <f>D100*0.25</f>
        <v>87.5</v>
      </c>
      <c r="K100" s="127">
        <f>D100*0.25</f>
        <v>87.5</v>
      </c>
      <c r="L100" s="127"/>
      <c r="M100" s="127"/>
      <c r="N100" s="127"/>
    </row>
    <row r="101" spans="1:14" ht="40.5" customHeight="1">
      <c r="A101" s="296" t="s">
        <v>302</v>
      </c>
      <c r="B101" s="296"/>
      <c r="C101" s="296"/>
      <c r="D101" s="121">
        <f>SUM(D102:D103)</f>
        <v>1000</v>
      </c>
      <c r="E101" s="121"/>
      <c r="F101" s="121">
        <f t="shared" ref="F101:N101" si="40">SUM(F102:F103)</f>
        <v>0</v>
      </c>
      <c r="G101" s="121"/>
      <c r="H101" s="121">
        <f t="shared" si="40"/>
        <v>0</v>
      </c>
      <c r="I101" s="121">
        <f t="shared" si="40"/>
        <v>250</v>
      </c>
      <c r="J101" s="121">
        <f t="shared" si="40"/>
        <v>500</v>
      </c>
      <c r="K101" s="121">
        <f t="shared" si="40"/>
        <v>250</v>
      </c>
      <c r="L101" s="121">
        <f t="shared" si="40"/>
        <v>0</v>
      </c>
      <c r="M101" s="121">
        <f t="shared" si="40"/>
        <v>0</v>
      </c>
      <c r="N101" s="121">
        <f t="shared" si="40"/>
        <v>0</v>
      </c>
    </row>
    <row r="102" spans="1:14" ht="51" customHeight="1">
      <c r="A102" s="122"/>
      <c r="B102" s="122" t="s">
        <v>152</v>
      </c>
      <c r="C102" s="122" t="s">
        <v>438</v>
      </c>
      <c r="D102" s="124">
        <v>500</v>
      </c>
      <c r="E102" s="123" t="s">
        <v>442</v>
      </c>
      <c r="F102" s="125"/>
      <c r="G102" s="126" t="s">
        <v>120</v>
      </c>
      <c r="H102" s="127"/>
      <c r="I102" s="127">
        <f>D102*0.5</f>
        <v>250</v>
      </c>
      <c r="J102" s="127">
        <f>D102*0.5</f>
        <v>250</v>
      </c>
      <c r="K102" s="127"/>
      <c r="L102" s="127"/>
      <c r="M102" s="127"/>
      <c r="N102" s="127"/>
    </row>
    <row r="103" spans="1:14" ht="51" customHeight="1">
      <c r="A103" s="122"/>
      <c r="B103" s="122" t="s">
        <v>153</v>
      </c>
      <c r="C103" s="122" t="s">
        <v>439</v>
      </c>
      <c r="D103" s="124">
        <v>500</v>
      </c>
      <c r="E103" s="123" t="s">
        <v>443</v>
      </c>
      <c r="F103" s="125"/>
      <c r="G103" s="126" t="s">
        <v>120</v>
      </c>
      <c r="H103" s="127"/>
      <c r="I103" s="127"/>
      <c r="J103" s="127">
        <f>D103*0.5</f>
        <v>250</v>
      </c>
      <c r="K103" s="127">
        <f>D103*0.5</f>
        <v>250</v>
      </c>
      <c r="L103" s="127"/>
      <c r="M103" s="127"/>
      <c r="N103" s="127"/>
    </row>
    <row r="104" spans="1:14" ht="40.5" customHeight="1">
      <c r="A104" s="296" t="s">
        <v>51</v>
      </c>
      <c r="B104" s="296"/>
      <c r="C104" s="296"/>
      <c r="D104" s="121">
        <f>D105</f>
        <v>800</v>
      </c>
      <c r="E104" s="121"/>
      <c r="F104" s="121">
        <f t="shared" ref="F104:N104" si="41">F105</f>
        <v>0</v>
      </c>
      <c r="G104" s="121"/>
      <c r="H104" s="121">
        <f t="shared" si="41"/>
        <v>0</v>
      </c>
      <c r="I104" s="121">
        <f t="shared" si="41"/>
        <v>0</v>
      </c>
      <c r="J104" s="121">
        <f t="shared" si="41"/>
        <v>400</v>
      </c>
      <c r="K104" s="121">
        <f t="shared" si="41"/>
        <v>400</v>
      </c>
      <c r="L104" s="121">
        <f t="shared" si="41"/>
        <v>0</v>
      </c>
      <c r="M104" s="121">
        <f t="shared" si="41"/>
        <v>0</v>
      </c>
      <c r="N104" s="121">
        <f t="shared" si="41"/>
        <v>0</v>
      </c>
    </row>
    <row r="105" spans="1:14" ht="56.25" customHeight="1">
      <c r="A105" s="122"/>
      <c r="B105" s="122" t="s">
        <v>154</v>
      </c>
      <c r="C105" s="122" t="s">
        <v>445</v>
      </c>
      <c r="D105" s="124">
        <v>800</v>
      </c>
      <c r="E105" s="123" t="s">
        <v>443</v>
      </c>
      <c r="F105" s="125"/>
      <c r="G105" s="126" t="s">
        <v>120</v>
      </c>
      <c r="H105" s="125"/>
      <c r="I105" s="127"/>
      <c r="J105" s="127">
        <f>D105*0.5</f>
        <v>400</v>
      </c>
      <c r="K105" s="126">
        <f>D105*0.5</f>
        <v>400</v>
      </c>
      <c r="L105" s="125"/>
      <c r="M105" s="125"/>
      <c r="N105" s="125"/>
    </row>
    <row r="106" spans="1:14" ht="43.5" customHeight="1">
      <c r="A106" s="296" t="s">
        <v>52</v>
      </c>
      <c r="B106" s="296"/>
      <c r="C106" s="296"/>
      <c r="D106" s="121">
        <f>D107+D108</f>
        <v>1200</v>
      </c>
      <c r="E106" s="121"/>
      <c r="F106" s="121">
        <f t="shared" ref="F106:I106" si="42">F107+F108</f>
        <v>0</v>
      </c>
      <c r="G106" s="121"/>
      <c r="H106" s="121">
        <f t="shared" si="42"/>
        <v>0</v>
      </c>
      <c r="I106" s="121">
        <f t="shared" si="42"/>
        <v>0</v>
      </c>
      <c r="J106" s="121">
        <f t="shared" ref="J106" si="43">J107+J108</f>
        <v>200</v>
      </c>
      <c r="K106" s="121">
        <f t="shared" ref="K106" si="44">K107+K108</f>
        <v>600</v>
      </c>
      <c r="L106" s="121">
        <f t="shared" ref="L106" si="45">L107+L108</f>
        <v>400</v>
      </c>
      <c r="M106" s="121">
        <f t="shared" ref="M106" si="46">M107+M108</f>
        <v>0</v>
      </c>
      <c r="N106" s="121">
        <f t="shared" ref="N106" si="47">N107+N108</f>
        <v>0</v>
      </c>
    </row>
    <row r="107" spans="1:14" ht="61.5" customHeight="1">
      <c r="A107" s="122"/>
      <c r="B107" s="122" t="s">
        <v>155</v>
      </c>
      <c r="C107" s="122" t="s">
        <v>446</v>
      </c>
      <c r="D107" s="124">
        <v>400</v>
      </c>
      <c r="E107" s="123" t="s">
        <v>444</v>
      </c>
      <c r="F107" s="125"/>
      <c r="G107" s="126" t="s">
        <v>120</v>
      </c>
      <c r="H107" s="125"/>
      <c r="I107" s="125"/>
      <c r="J107" s="127">
        <f>D107*0.5</f>
        <v>200</v>
      </c>
      <c r="K107" s="127">
        <f>D107*0.5</f>
        <v>200</v>
      </c>
      <c r="L107" s="125"/>
      <c r="M107" s="125"/>
      <c r="N107" s="125"/>
    </row>
    <row r="108" spans="1:14" ht="60.75" customHeight="1">
      <c r="A108" s="122"/>
      <c r="B108" s="122" t="s">
        <v>156</v>
      </c>
      <c r="C108" s="122" t="s">
        <v>447</v>
      </c>
      <c r="D108" s="124">
        <v>800</v>
      </c>
      <c r="E108" s="123" t="s">
        <v>444</v>
      </c>
      <c r="F108" s="125"/>
      <c r="G108" s="126" t="s">
        <v>120</v>
      </c>
      <c r="H108" s="125"/>
      <c r="I108" s="125"/>
      <c r="J108" s="127"/>
      <c r="K108" s="127">
        <f>D108*0.5</f>
        <v>400</v>
      </c>
      <c r="L108" s="126">
        <f>D108*0.5</f>
        <v>400</v>
      </c>
      <c r="M108" s="125"/>
      <c r="N108" s="125"/>
    </row>
    <row r="109" spans="1:14" ht="39" customHeight="1">
      <c r="A109" s="296" t="s">
        <v>53</v>
      </c>
      <c r="B109" s="296"/>
      <c r="C109" s="296"/>
      <c r="D109" s="121">
        <f>D110+D111</f>
        <v>1000</v>
      </c>
      <c r="E109" s="121"/>
      <c r="F109" s="121">
        <f t="shared" ref="F109:N109" si="48">F110+F111</f>
        <v>0</v>
      </c>
      <c r="G109" s="121"/>
      <c r="H109" s="121">
        <f t="shared" si="48"/>
        <v>0</v>
      </c>
      <c r="I109" s="121">
        <f t="shared" si="48"/>
        <v>250</v>
      </c>
      <c r="J109" s="121">
        <f t="shared" si="48"/>
        <v>500</v>
      </c>
      <c r="K109" s="121">
        <f t="shared" si="48"/>
        <v>250</v>
      </c>
      <c r="L109" s="121">
        <f t="shared" si="48"/>
        <v>0</v>
      </c>
      <c r="M109" s="121">
        <f t="shared" si="48"/>
        <v>0</v>
      </c>
      <c r="N109" s="121">
        <f t="shared" si="48"/>
        <v>0</v>
      </c>
    </row>
    <row r="110" spans="1:14" ht="61.5" customHeight="1">
      <c r="A110" s="122"/>
      <c r="B110" s="122" t="s">
        <v>157</v>
      </c>
      <c r="C110" s="122" t="s">
        <v>448</v>
      </c>
      <c r="D110" s="124">
        <v>500</v>
      </c>
      <c r="E110" s="123" t="s">
        <v>443</v>
      </c>
      <c r="F110" s="125"/>
      <c r="G110" s="126" t="s">
        <v>120</v>
      </c>
      <c r="H110" s="127"/>
      <c r="I110" s="127">
        <f>D110*0.5</f>
        <v>250</v>
      </c>
      <c r="J110" s="126">
        <f>D110*0.5</f>
        <v>250</v>
      </c>
      <c r="K110" s="125"/>
      <c r="L110" s="125"/>
      <c r="M110" s="125"/>
      <c r="N110" s="125"/>
    </row>
    <row r="111" spans="1:14" ht="87.75" customHeight="1">
      <c r="A111" s="122"/>
      <c r="B111" s="122" t="s">
        <v>158</v>
      </c>
      <c r="C111" s="122" t="s">
        <v>303</v>
      </c>
      <c r="D111" s="124">
        <v>500</v>
      </c>
      <c r="E111" s="123" t="s">
        <v>444</v>
      </c>
      <c r="F111" s="125"/>
      <c r="G111" s="126" t="s">
        <v>120</v>
      </c>
      <c r="H111" s="125"/>
      <c r="I111" s="127"/>
      <c r="J111" s="127">
        <f>D111*0.5</f>
        <v>250</v>
      </c>
      <c r="K111" s="126">
        <f>D111*0.5</f>
        <v>250</v>
      </c>
      <c r="L111" s="125"/>
      <c r="M111" s="125"/>
      <c r="N111" s="125"/>
    </row>
    <row r="112" spans="1:14" ht="42.75" customHeight="1">
      <c r="A112" s="296" t="s">
        <v>54</v>
      </c>
      <c r="B112" s="296"/>
      <c r="C112" s="296"/>
      <c r="D112" s="121">
        <f>D113</f>
        <v>1000</v>
      </c>
      <c r="E112" s="121"/>
      <c r="F112" s="121">
        <f t="shared" ref="F112:N112" si="49">F113</f>
        <v>0</v>
      </c>
      <c r="G112" s="121"/>
      <c r="H112" s="121">
        <f t="shared" si="49"/>
        <v>0</v>
      </c>
      <c r="I112" s="121">
        <f t="shared" si="49"/>
        <v>0</v>
      </c>
      <c r="J112" s="121">
        <f t="shared" si="49"/>
        <v>500</v>
      </c>
      <c r="K112" s="121">
        <f t="shared" si="49"/>
        <v>500</v>
      </c>
      <c r="L112" s="121">
        <f t="shared" si="49"/>
        <v>0</v>
      </c>
      <c r="M112" s="121">
        <f t="shared" si="49"/>
        <v>0</v>
      </c>
      <c r="N112" s="121">
        <f t="shared" si="49"/>
        <v>0</v>
      </c>
    </row>
    <row r="113" spans="1:14" ht="61.5" customHeight="1">
      <c r="A113" s="122"/>
      <c r="B113" s="122" t="s">
        <v>159</v>
      </c>
      <c r="C113" s="122" t="s">
        <v>449</v>
      </c>
      <c r="D113" s="124">
        <v>1000</v>
      </c>
      <c r="E113" s="123" t="s">
        <v>442</v>
      </c>
      <c r="F113" s="125"/>
      <c r="G113" s="126" t="s">
        <v>120</v>
      </c>
      <c r="H113" s="125"/>
      <c r="I113" s="125"/>
      <c r="J113" s="127">
        <f>D113*0.5</f>
        <v>500</v>
      </c>
      <c r="K113" s="127">
        <f>D113*0.5</f>
        <v>500</v>
      </c>
      <c r="L113" s="125"/>
      <c r="M113" s="125"/>
      <c r="N113" s="125"/>
    </row>
    <row r="114" spans="1:14" ht="42.75" customHeight="1">
      <c r="A114" s="296" t="s">
        <v>55</v>
      </c>
      <c r="B114" s="296"/>
      <c r="C114" s="296"/>
      <c r="D114" s="146">
        <f>D115</f>
        <v>5000</v>
      </c>
      <c r="E114" s="146"/>
      <c r="F114" s="146">
        <f t="shared" ref="F114:N114" si="50">F115</f>
        <v>0</v>
      </c>
      <c r="G114" s="146"/>
      <c r="H114" s="146">
        <f t="shared" si="50"/>
        <v>0</v>
      </c>
      <c r="I114" s="146">
        <f t="shared" si="50"/>
        <v>0</v>
      </c>
      <c r="J114" s="146">
        <f t="shared" si="50"/>
        <v>1500</v>
      </c>
      <c r="K114" s="146">
        <f t="shared" si="50"/>
        <v>1500</v>
      </c>
      <c r="L114" s="146">
        <f t="shared" si="50"/>
        <v>2000</v>
      </c>
      <c r="M114" s="146">
        <f t="shared" si="50"/>
        <v>0</v>
      </c>
      <c r="N114" s="146">
        <f t="shared" si="50"/>
        <v>0</v>
      </c>
    </row>
    <row r="115" spans="1:14" ht="61.5" customHeight="1">
      <c r="A115" s="122"/>
      <c r="B115" s="122" t="s">
        <v>163</v>
      </c>
      <c r="C115" s="122" t="s">
        <v>160</v>
      </c>
      <c r="D115" s="126">
        <v>5000</v>
      </c>
      <c r="E115" s="123" t="s">
        <v>450</v>
      </c>
      <c r="F115" s="125"/>
      <c r="G115" s="126" t="s">
        <v>120</v>
      </c>
      <c r="H115" s="125"/>
      <c r="I115" s="127"/>
      <c r="J115" s="127">
        <f>D115*0.3</f>
        <v>1500</v>
      </c>
      <c r="K115" s="127">
        <f>D115*0.3</f>
        <v>1500</v>
      </c>
      <c r="L115" s="127">
        <f>D115*0.4</f>
        <v>2000</v>
      </c>
      <c r="M115" s="125"/>
      <c r="N115" s="125"/>
    </row>
    <row r="116" spans="1:14" ht="33.75" customHeight="1">
      <c r="A116" s="296" t="s">
        <v>56</v>
      </c>
      <c r="B116" s="296"/>
      <c r="C116" s="296"/>
      <c r="D116" s="146">
        <f>D117</f>
        <v>2500</v>
      </c>
      <c r="E116" s="146"/>
      <c r="F116" s="146">
        <f t="shared" ref="F116:N116" si="51">F117</f>
        <v>0</v>
      </c>
      <c r="G116" s="146"/>
      <c r="H116" s="146">
        <f t="shared" si="51"/>
        <v>0</v>
      </c>
      <c r="I116" s="146">
        <f t="shared" si="51"/>
        <v>500</v>
      </c>
      <c r="J116" s="146">
        <f t="shared" si="51"/>
        <v>500</v>
      </c>
      <c r="K116" s="146">
        <f t="shared" si="51"/>
        <v>500</v>
      </c>
      <c r="L116" s="146">
        <f t="shared" si="51"/>
        <v>500</v>
      </c>
      <c r="M116" s="146">
        <f t="shared" si="51"/>
        <v>500</v>
      </c>
      <c r="N116" s="146">
        <f t="shared" si="51"/>
        <v>0</v>
      </c>
    </row>
    <row r="117" spans="1:14" ht="79.5" customHeight="1">
      <c r="A117" s="122"/>
      <c r="B117" s="122" t="s">
        <v>164</v>
      </c>
      <c r="C117" s="122" t="s">
        <v>502</v>
      </c>
      <c r="D117" s="126">
        <v>2500</v>
      </c>
      <c r="E117" s="123" t="s">
        <v>444</v>
      </c>
      <c r="F117" s="125"/>
      <c r="G117" s="126" t="s">
        <v>120</v>
      </c>
      <c r="H117" s="127"/>
      <c r="I117" s="127">
        <f>D117*0.2</f>
        <v>500</v>
      </c>
      <c r="J117" s="127">
        <f>D117*0.2</f>
        <v>500</v>
      </c>
      <c r="K117" s="127">
        <f>D117*0.2</f>
        <v>500</v>
      </c>
      <c r="L117" s="126">
        <f>D117*0.2</f>
        <v>500</v>
      </c>
      <c r="M117" s="126">
        <f>D117*0.2</f>
        <v>500</v>
      </c>
      <c r="N117" s="125"/>
    </row>
    <row r="118" spans="1:14" ht="42.75" customHeight="1">
      <c r="A118" s="296" t="s">
        <v>57</v>
      </c>
      <c r="B118" s="296"/>
      <c r="C118" s="296"/>
      <c r="D118" s="146">
        <f>D119</f>
        <v>2000</v>
      </c>
      <c r="E118" s="146"/>
      <c r="F118" s="146">
        <f t="shared" ref="F118:N118" si="52">F119</f>
        <v>0</v>
      </c>
      <c r="G118" s="146"/>
      <c r="H118" s="146">
        <f t="shared" si="52"/>
        <v>0</v>
      </c>
      <c r="I118" s="146">
        <f t="shared" si="52"/>
        <v>0</v>
      </c>
      <c r="J118" s="146">
        <f t="shared" si="52"/>
        <v>1000</v>
      </c>
      <c r="K118" s="146">
        <f t="shared" si="52"/>
        <v>1000</v>
      </c>
      <c r="L118" s="146">
        <f t="shared" si="52"/>
        <v>0</v>
      </c>
      <c r="M118" s="146">
        <f t="shared" si="52"/>
        <v>0</v>
      </c>
      <c r="N118" s="146">
        <f t="shared" si="52"/>
        <v>0</v>
      </c>
    </row>
    <row r="119" spans="1:14" ht="87.75" customHeight="1">
      <c r="A119" s="122"/>
      <c r="B119" s="122" t="s">
        <v>165</v>
      </c>
      <c r="C119" s="122" t="s">
        <v>161</v>
      </c>
      <c r="D119" s="124">
        <v>2000</v>
      </c>
      <c r="E119" s="123" t="s">
        <v>451</v>
      </c>
      <c r="F119" s="125"/>
      <c r="G119" s="126" t="s">
        <v>120</v>
      </c>
      <c r="H119" s="127"/>
      <c r="I119" s="127"/>
      <c r="J119" s="127">
        <f>D119*0.5</f>
        <v>1000</v>
      </c>
      <c r="K119" s="127">
        <f>D119*0.5</f>
        <v>1000</v>
      </c>
      <c r="L119" s="125"/>
      <c r="M119" s="125"/>
      <c r="N119" s="125"/>
    </row>
    <row r="120" spans="1:14" ht="29.25" customHeight="1">
      <c r="A120" s="293" t="s">
        <v>58</v>
      </c>
      <c r="B120" s="294"/>
      <c r="C120" s="295"/>
      <c r="D120" s="140">
        <f>D121</f>
        <v>500</v>
      </c>
      <c r="E120" s="140"/>
      <c r="F120" s="140">
        <f t="shared" ref="F120:N121" si="53">F121</f>
        <v>0</v>
      </c>
      <c r="G120" s="140"/>
      <c r="H120" s="140">
        <f t="shared" si="53"/>
        <v>0</v>
      </c>
      <c r="I120" s="140">
        <f t="shared" si="53"/>
        <v>150</v>
      </c>
      <c r="J120" s="140">
        <f t="shared" si="53"/>
        <v>350</v>
      </c>
      <c r="K120" s="140">
        <f t="shared" si="53"/>
        <v>0</v>
      </c>
      <c r="L120" s="140">
        <f t="shared" si="53"/>
        <v>0</v>
      </c>
      <c r="M120" s="140">
        <f t="shared" si="53"/>
        <v>0</v>
      </c>
      <c r="N120" s="140">
        <f t="shared" si="53"/>
        <v>0</v>
      </c>
    </row>
    <row r="121" spans="1:14" ht="36.75" customHeight="1">
      <c r="A121" s="272" t="s">
        <v>364</v>
      </c>
      <c r="B121" s="273"/>
      <c r="C121" s="274"/>
      <c r="D121" s="124">
        <f>D122</f>
        <v>500</v>
      </c>
      <c r="E121" s="124"/>
      <c r="F121" s="124">
        <f t="shared" si="53"/>
        <v>0</v>
      </c>
      <c r="G121" s="124"/>
      <c r="H121" s="124">
        <f t="shared" si="53"/>
        <v>0</v>
      </c>
      <c r="I121" s="124">
        <f t="shared" si="53"/>
        <v>150</v>
      </c>
      <c r="J121" s="124">
        <f t="shared" si="53"/>
        <v>350</v>
      </c>
      <c r="K121" s="124">
        <f t="shared" si="53"/>
        <v>0</v>
      </c>
      <c r="L121" s="124">
        <f t="shared" si="53"/>
        <v>0</v>
      </c>
      <c r="M121" s="124">
        <f t="shared" si="53"/>
        <v>0</v>
      </c>
      <c r="N121" s="124">
        <f t="shared" si="53"/>
        <v>0</v>
      </c>
    </row>
    <row r="122" spans="1:14" ht="68.25" customHeight="1">
      <c r="A122" s="122"/>
      <c r="B122" s="122" t="s">
        <v>166</v>
      </c>
      <c r="C122" s="122" t="s">
        <v>304</v>
      </c>
      <c r="D122" s="124">
        <v>500</v>
      </c>
      <c r="E122" s="123" t="s">
        <v>314</v>
      </c>
      <c r="F122" s="125"/>
      <c r="G122" s="126" t="s">
        <v>120</v>
      </c>
      <c r="H122" s="127"/>
      <c r="I122" s="127">
        <f>D122*0.3</f>
        <v>150</v>
      </c>
      <c r="J122" s="126">
        <f>D122*0.7</f>
        <v>350</v>
      </c>
      <c r="K122" s="125"/>
      <c r="L122" s="125"/>
      <c r="M122" s="125"/>
      <c r="N122" s="125"/>
    </row>
    <row r="123" spans="1:14" ht="42" customHeight="1">
      <c r="A123" s="290" t="s">
        <v>59</v>
      </c>
      <c r="B123" s="291"/>
      <c r="C123" s="292"/>
      <c r="D123" s="139">
        <f>D124</f>
        <v>7250</v>
      </c>
      <c r="E123" s="139"/>
      <c r="F123" s="139" t="e">
        <f t="shared" ref="F123:N123" si="54">F124</f>
        <v>#VALUE!</v>
      </c>
      <c r="G123" s="139"/>
      <c r="H123" s="139">
        <f t="shared" si="54"/>
        <v>0</v>
      </c>
      <c r="I123" s="139">
        <f t="shared" si="54"/>
        <v>800</v>
      </c>
      <c r="J123" s="139">
        <f t="shared" si="54"/>
        <v>800</v>
      </c>
      <c r="K123" s="139">
        <f t="shared" si="54"/>
        <v>5050</v>
      </c>
      <c r="L123" s="139">
        <f t="shared" si="54"/>
        <v>550</v>
      </c>
      <c r="M123" s="139">
        <f t="shared" si="54"/>
        <v>50</v>
      </c>
      <c r="N123" s="139">
        <f t="shared" si="54"/>
        <v>0</v>
      </c>
    </row>
    <row r="124" spans="1:14" ht="44.25" customHeight="1">
      <c r="A124" s="293" t="s">
        <v>305</v>
      </c>
      <c r="B124" s="294"/>
      <c r="C124" s="295"/>
      <c r="D124" s="140">
        <f>D125+D129+D131+D134</f>
        <v>7250</v>
      </c>
      <c r="E124" s="140"/>
      <c r="F124" s="140" t="e">
        <f t="shared" ref="F124:N124" si="55">F125+F129+F131+F134</f>
        <v>#VALUE!</v>
      </c>
      <c r="G124" s="140"/>
      <c r="H124" s="140">
        <f t="shared" si="55"/>
        <v>0</v>
      </c>
      <c r="I124" s="140">
        <f t="shared" si="55"/>
        <v>800</v>
      </c>
      <c r="J124" s="140">
        <f t="shared" si="55"/>
        <v>800</v>
      </c>
      <c r="K124" s="140">
        <f t="shared" si="55"/>
        <v>5050</v>
      </c>
      <c r="L124" s="140">
        <f t="shared" si="55"/>
        <v>550</v>
      </c>
      <c r="M124" s="140">
        <f t="shared" si="55"/>
        <v>50</v>
      </c>
      <c r="N124" s="140">
        <f t="shared" si="55"/>
        <v>0</v>
      </c>
    </row>
    <row r="125" spans="1:14" ht="42.75" customHeight="1">
      <c r="A125" s="272" t="s">
        <v>306</v>
      </c>
      <c r="B125" s="273"/>
      <c r="C125" s="274"/>
      <c r="D125" s="121">
        <f>D126</f>
        <v>4500</v>
      </c>
      <c r="E125" s="121"/>
      <c r="F125" s="121" t="str">
        <f t="shared" ref="F125:N125" si="56">F126</f>
        <v xml:space="preserve">Да </v>
      </c>
      <c r="G125" s="121"/>
      <c r="H125" s="121">
        <f t="shared" si="56"/>
        <v>0</v>
      </c>
      <c r="I125" s="121">
        <f t="shared" si="56"/>
        <v>0</v>
      </c>
      <c r="J125" s="121">
        <f t="shared" si="56"/>
        <v>0</v>
      </c>
      <c r="K125" s="121">
        <f t="shared" si="56"/>
        <v>4500</v>
      </c>
      <c r="L125" s="121">
        <f t="shared" si="56"/>
        <v>0</v>
      </c>
      <c r="M125" s="121">
        <f t="shared" si="56"/>
        <v>0</v>
      </c>
      <c r="N125" s="121">
        <f t="shared" si="56"/>
        <v>0</v>
      </c>
    </row>
    <row r="126" spans="1:14" ht="63" customHeight="1">
      <c r="A126" s="122"/>
      <c r="B126" s="122" t="s">
        <v>167</v>
      </c>
      <c r="C126" s="122" t="s">
        <v>452</v>
      </c>
      <c r="D126" s="124">
        <v>4500</v>
      </c>
      <c r="E126" s="123" t="s">
        <v>431</v>
      </c>
      <c r="F126" s="126" t="s">
        <v>162</v>
      </c>
      <c r="G126" s="126" t="s">
        <v>120</v>
      </c>
      <c r="H126" s="127"/>
      <c r="I126" s="127"/>
      <c r="J126" s="127"/>
      <c r="K126" s="135">
        <f>D126</f>
        <v>4500</v>
      </c>
      <c r="L126" s="125"/>
      <c r="M126" s="125"/>
      <c r="N126" s="125"/>
    </row>
    <row r="127" spans="1:14" ht="44.25" customHeight="1">
      <c r="A127" s="272" t="s">
        <v>307</v>
      </c>
      <c r="B127" s="273"/>
      <c r="C127" s="274"/>
      <c r="D127" s="121">
        <f>D128</f>
        <v>1500</v>
      </c>
      <c r="E127" s="121"/>
      <c r="F127" s="121">
        <f t="shared" ref="F127:N127" si="57">F128</f>
        <v>0</v>
      </c>
      <c r="G127" s="121"/>
      <c r="H127" s="121">
        <f t="shared" si="57"/>
        <v>0</v>
      </c>
      <c r="I127" s="121">
        <f t="shared" si="57"/>
        <v>750</v>
      </c>
      <c r="J127" s="121">
        <f t="shared" si="57"/>
        <v>750</v>
      </c>
      <c r="K127" s="121">
        <f t="shared" si="57"/>
        <v>0</v>
      </c>
      <c r="L127" s="121">
        <f t="shared" si="57"/>
        <v>0</v>
      </c>
      <c r="M127" s="121">
        <f t="shared" si="57"/>
        <v>0</v>
      </c>
      <c r="N127" s="121">
        <f t="shared" si="57"/>
        <v>0</v>
      </c>
    </row>
    <row r="128" spans="1:14" ht="59.25" customHeight="1">
      <c r="A128" s="122"/>
      <c r="B128" s="122" t="s">
        <v>168</v>
      </c>
      <c r="C128" s="122" t="s">
        <v>453</v>
      </c>
      <c r="D128" s="124">
        <v>1500</v>
      </c>
      <c r="E128" s="123" t="s">
        <v>454</v>
      </c>
      <c r="F128" s="125"/>
      <c r="G128" s="126" t="s">
        <v>120</v>
      </c>
      <c r="H128" s="127"/>
      <c r="I128" s="127">
        <f>D128*0.5</f>
        <v>750</v>
      </c>
      <c r="J128" s="126">
        <f>D128*0.5</f>
        <v>750</v>
      </c>
      <c r="K128" s="125"/>
      <c r="L128" s="125"/>
      <c r="M128" s="125"/>
      <c r="N128" s="125"/>
    </row>
    <row r="129" spans="1:14" ht="45.75" customHeight="1">
      <c r="A129" s="296" t="s">
        <v>60</v>
      </c>
      <c r="B129" s="296"/>
      <c r="C129" s="296"/>
      <c r="D129" s="121">
        <f>D130</f>
        <v>1000</v>
      </c>
      <c r="E129" s="121"/>
      <c r="F129" s="121">
        <f t="shared" ref="F129:N129" si="58">F130</f>
        <v>0</v>
      </c>
      <c r="G129" s="121"/>
      <c r="H129" s="121">
        <f t="shared" si="58"/>
        <v>0</v>
      </c>
      <c r="I129" s="121">
        <f t="shared" si="58"/>
        <v>0</v>
      </c>
      <c r="J129" s="121">
        <f t="shared" si="58"/>
        <v>0</v>
      </c>
      <c r="K129" s="121">
        <f t="shared" si="58"/>
        <v>500</v>
      </c>
      <c r="L129" s="121">
        <f t="shared" si="58"/>
        <v>500</v>
      </c>
      <c r="M129" s="121">
        <f t="shared" si="58"/>
        <v>0</v>
      </c>
      <c r="N129" s="121">
        <f t="shared" si="58"/>
        <v>0</v>
      </c>
    </row>
    <row r="130" spans="1:14" ht="51" customHeight="1">
      <c r="A130" s="122"/>
      <c r="B130" s="122" t="s">
        <v>172</v>
      </c>
      <c r="C130" s="122" t="s">
        <v>365</v>
      </c>
      <c r="D130" s="124">
        <v>1000</v>
      </c>
      <c r="E130" s="123" t="s">
        <v>455</v>
      </c>
      <c r="F130" s="125"/>
      <c r="G130" s="126" t="s">
        <v>120</v>
      </c>
      <c r="H130" s="127"/>
      <c r="I130" s="127"/>
      <c r="J130" s="127"/>
      <c r="K130" s="127">
        <f>D130*0.5</f>
        <v>500</v>
      </c>
      <c r="L130" s="127">
        <f>D130*0.5</f>
        <v>500</v>
      </c>
      <c r="M130" s="127"/>
      <c r="N130" s="127"/>
    </row>
    <row r="131" spans="1:14" ht="54" customHeight="1">
      <c r="A131" s="296" t="s">
        <v>61</v>
      </c>
      <c r="B131" s="296"/>
      <c r="C131" s="296"/>
      <c r="D131" s="121">
        <f>SUM(D132:D133)</f>
        <v>1250</v>
      </c>
      <c r="E131" s="121"/>
      <c r="F131" s="121">
        <f t="shared" ref="F131:N131" si="59">SUM(F132:F133)</f>
        <v>0</v>
      </c>
      <c r="G131" s="121"/>
      <c r="H131" s="121">
        <f t="shared" si="59"/>
        <v>0</v>
      </c>
      <c r="I131" s="121">
        <f t="shared" si="59"/>
        <v>550</v>
      </c>
      <c r="J131" s="121">
        <f t="shared" si="59"/>
        <v>550</v>
      </c>
      <c r="K131" s="121">
        <f t="shared" si="59"/>
        <v>50</v>
      </c>
      <c r="L131" s="121">
        <f t="shared" si="59"/>
        <v>50</v>
      </c>
      <c r="M131" s="121">
        <f t="shared" si="59"/>
        <v>50</v>
      </c>
      <c r="N131" s="121">
        <f t="shared" si="59"/>
        <v>0</v>
      </c>
    </row>
    <row r="132" spans="1:14" ht="49.5" customHeight="1">
      <c r="A132" s="122"/>
      <c r="B132" s="122" t="s">
        <v>173</v>
      </c>
      <c r="C132" s="122" t="s">
        <v>308</v>
      </c>
      <c r="D132" s="124">
        <v>250</v>
      </c>
      <c r="E132" s="123" t="s">
        <v>169</v>
      </c>
      <c r="F132" s="125"/>
      <c r="G132" s="126" t="s">
        <v>120</v>
      </c>
      <c r="H132" s="127"/>
      <c r="I132" s="127">
        <f>D132*0.2</f>
        <v>50</v>
      </c>
      <c r="J132" s="127">
        <f>D132*0.2</f>
        <v>50</v>
      </c>
      <c r="K132" s="127">
        <f>D132*0.2</f>
        <v>50</v>
      </c>
      <c r="L132" s="127">
        <f>D132*0.2</f>
        <v>50</v>
      </c>
      <c r="M132" s="127">
        <f>D132*0.2</f>
        <v>50</v>
      </c>
      <c r="N132" s="127"/>
    </row>
    <row r="133" spans="1:14" ht="57.75" customHeight="1">
      <c r="A133" s="122"/>
      <c r="B133" s="122" t="s">
        <v>174</v>
      </c>
      <c r="C133" s="122" t="s">
        <v>366</v>
      </c>
      <c r="D133" s="124">
        <v>1000</v>
      </c>
      <c r="E133" s="123" t="s">
        <v>169</v>
      </c>
      <c r="F133" s="125"/>
      <c r="G133" s="126" t="s">
        <v>120</v>
      </c>
      <c r="H133" s="127"/>
      <c r="I133" s="127">
        <f>D133*0.5</f>
        <v>500</v>
      </c>
      <c r="J133" s="127">
        <f>D133*0.5</f>
        <v>500</v>
      </c>
      <c r="K133" s="127"/>
      <c r="L133" s="127"/>
      <c r="M133" s="127"/>
      <c r="N133" s="127"/>
    </row>
    <row r="134" spans="1:14" ht="43.5" customHeight="1">
      <c r="A134" s="296" t="s">
        <v>62</v>
      </c>
      <c r="B134" s="296"/>
      <c r="C134" s="296"/>
      <c r="D134" s="121">
        <f>D135</f>
        <v>500</v>
      </c>
      <c r="E134" s="121"/>
      <c r="F134" s="121">
        <f t="shared" ref="F134:N134" si="60">F135</f>
        <v>0</v>
      </c>
      <c r="G134" s="121"/>
      <c r="H134" s="121">
        <f t="shared" si="60"/>
        <v>0</v>
      </c>
      <c r="I134" s="121">
        <f t="shared" si="60"/>
        <v>250</v>
      </c>
      <c r="J134" s="121">
        <f t="shared" si="60"/>
        <v>250</v>
      </c>
      <c r="K134" s="121">
        <f t="shared" si="60"/>
        <v>0</v>
      </c>
      <c r="L134" s="121">
        <f t="shared" si="60"/>
        <v>0</v>
      </c>
      <c r="M134" s="121">
        <f t="shared" si="60"/>
        <v>0</v>
      </c>
      <c r="N134" s="121">
        <f t="shared" si="60"/>
        <v>0</v>
      </c>
    </row>
    <row r="135" spans="1:14" ht="72.75" customHeight="1">
      <c r="A135" s="122"/>
      <c r="B135" s="122" t="s">
        <v>175</v>
      </c>
      <c r="C135" s="122" t="s">
        <v>456</v>
      </c>
      <c r="D135" s="124">
        <v>500</v>
      </c>
      <c r="E135" s="123" t="s">
        <v>169</v>
      </c>
      <c r="F135" s="125"/>
      <c r="G135" s="126" t="s">
        <v>120</v>
      </c>
      <c r="H135" s="125"/>
      <c r="I135" s="127">
        <f>D135*0.5</f>
        <v>250</v>
      </c>
      <c r="J135" s="127">
        <f>D135*0.5</f>
        <v>250</v>
      </c>
      <c r="K135" s="127"/>
      <c r="L135" s="127"/>
      <c r="M135" s="127"/>
      <c r="N135" s="127"/>
    </row>
    <row r="136" spans="1:14" ht="44.25" customHeight="1">
      <c r="A136" s="290" t="s">
        <v>63</v>
      </c>
      <c r="B136" s="291"/>
      <c r="C136" s="292"/>
      <c r="D136" s="147">
        <f>D137</f>
        <v>9000</v>
      </c>
      <c r="E136" s="139"/>
      <c r="F136" s="139">
        <f t="shared" ref="F136:N136" si="61">F137</f>
        <v>0</v>
      </c>
      <c r="G136" s="139"/>
      <c r="H136" s="139">
        <f t="shared" si="61"/>
        <v>0</v>
      </c>
      <c r="I136" s="139">
        <f t="shared" si="61"/>
        <v>1500</v>
      </c>
      <c r="J136" s="139">
        <f t="shared" si="61"/>
        <v>4950</v>
      </c>
      <c r="K136" s="139">
        <f t="shared" si="61"/>
        <v>2150</v>
      </c>
      <c r="L136" s="139">
        <f t="shared" si="61"/>
        <v>350</v>
      </c>
      <c r="M136" s="139">
        <f t="shared" si="61"/>
        <v>50</v>
      </c>
      <c r="N136" s="139">
        <f t="shared" si="61"/>
        <v>0</v>
      </c>
    </row>
    <row r="137" spans="1:14" ht="51.75" customHeight="1">
      <c r="A137" s="293" t="s">
        <v>367</v>
      </c>
      <c r="B137" s="294"/>
      <c r="C137" s="295"/>
      <c r="D137" s="148">
        <f>D138+D140</f>
        <v>9000</v>
      </c>
      <c r="E137" s="148"/>
      <c r="F137" s="148">
        <f t="shared" ref="F137:N137" si="62">F138+F140</f>
        <v>0</v>
      </c>
      <c r="G137" s="148"/>
      <c r="H137" s="140">
        <f t="shared" si="62"/>
        <v>0</v>
      </c>
      <c r="I137" s="140">
        <f t="shared" si="62"/>
        <v>1500</v>
      </c>
      <c r="J137" s="140">
        <f t="shared" si="62"/>
        <v>4950</v>
      </c>
      <c r="K137" s="140">
        <f t="shared" si="62"/>
        <v>2150</v>
      </c>
      <c r="L137" s="140">
        <f t="shared" si="62"/>
        <v>350</v>
      </c>
      <c r="M137" s="140">
        <f t="shared" si="62"/>
        <v>50</v>
      </c>
      <c r="N137" s="140">
        <f t="shared" si="62"/>
        <v>0</v>
      </c>
    </row>
    <row r="138" spans="1:14" ht="44.25" customHeight="1">
      <c r="A138" s="272" t="s">
        <v>64</v>
      </c>
      <c r="B138" s="273"/>
      <c r="C138" s="274"/>
      <c r="D138" s="146">
        <f>D139</f>
        <v>5000</v>
      </c>
      <c r="E138" s="146"/>
      <c r="F138" s="146">
        <f t="shared" ref="F138:N138" si="63">F139</f>
        <v>0</v>
      </c>
      <c r="G138" s="146"/>
      <c r="H138" s="146">
        <f t="shared" si="63"/>
        <v>0</v>
      </c>
      <c r="I138" s="146">
        <f t="shared" si="63"/>
        <v>0</v>
      </c>
      <c r="J138" s="146">
        <f t="shared" si="63"/>
        <v>4000</v>
      </c>
      <c r="K138" s="146">
        <f t="shared" si="63"/>
        <v>1000</v>
      </c>
      <c r="L138" s="146">
        <f t="shared" si="63"/>
        <v>0</v>
      </c>
      <c r="M138" s="146">
        <f t="shared" si="63"/>
        <v>0</v>
      </c>
      <c r="N138" s="146">
        <f t="shared" si="63"/>
        <v>0</v>
      </c>
    </row>
    <row r="139" spans="1:14" ht="67.5" customHeight="1">
      <c r="A139" s="129"/>
      <c r="B139" s="126" t="s">
        <v>176</v>
      </c>
      <c r="C139" s="129" t="s">
        <v>457</v>
      </c>
      <c r="D139" s="126">
        <v>5000</v>
      </c>
      <c r="E139" s="123" t="s">
        <v>458</v>
      </c>
      <c r="F139" s="125"/>
      <c r="G139" s="126" t="s">
        <v>120</v>
      </c>
      <c r="H139" s="125"/>
      <c r="I139" s="127"/>
      <c r="J139" s="127">
        <f>D139*0.8</f>
        <v>4000</v>
      </c>
      <c r="K139" s="127">
        <f>D139*0.2</f>
        <v>1000</v>
      </c>
      <c r="L139" s="125"/>
      <c r="M139" s="125"/>
      <c r="N139" s="125"/>
    </row>
    <row r="140" spans="1:14" ht="41.25" customHeight="1">
      <c r="A140" s="272" t="s">
        <v>65</v>
      </c>
      <c r="B140" s="273"/>
      <c r="C140" s="274"/>
      <c r="D140" s="121">
        <f>SUM(D141:D144)</f>
        <v>4000</v>
      </c>
      <c r="E140" s="121"/>
      <c r="F140" s="121">
        <f t="shared" ref="F140:N140" si="64">SUM(F141:F144)</f>
        <v>0</v>
      </c>
      <c r="G140" s="121"/>
      <c r="H140" s="121">
        <f t="shared" si="64"/>
        <v>0</v>
      </c>
      <c r="I140" s="121">
        <f t="shared" si="64"/>
        <v>1500</v>
      </c>
      <c r="J140" s="121">
        <f t="shared" si="64"/>
        <v>950</v>
      </c>
      <c r="K140" s="121">
        <f t="shared" si="64"/>
        <v>1150</v>
      </c>
      <c r="L140" s="121">
        <f t="shared" si="64"/>
        <v>350</v>
      </c>
      <c r="M140" s="121">
        <f t="shared" si="64"/>
        <v>50</v>
      </c>
      <c r="N140" s="121">
        <f t="shared" si="64"/>
        <v>0</v>
      </c>
    </row>
    <row r="141" spans="1:14" ht="51.75" customHeight="1">
      <c r="A141" s="129"/>
      <c r="B141" s="126" t="s">
        <v>177</v>
      </c>
      <c r="C141" s="129" t="s">
        <v>459</v>
      </c>
      <c r="D141" s="124">
        <v>1000</v>
      </c>
      <c r="E141" s="123" t="s">
        <v>460</v>
      </c>
      <c r="F141" s="125"/>
      <c r="G141" s="126" t="s">
        <v>120</v>
      </c>
      <c r="H141" s="127"/>
      <c r="I141" s="127">
        <f>D141*0.25</f>
        <v>250</v>
      </c>
      <c r="J141" s="127">
        <f>D141*0.25</f>
        <v>250</v>
      </c>
      <c r="K141" s="126">
        <f>D141*0.25</f>
        <v>250</v>
      </c>
      <c r="L141" s="126">
        <f>D141*0.25</f>
        <v>250</v>
      </c>
      <c r="M141" s="125"/>
      <c r="N141" s="125"/>
    </row>
    <row r="142" spans="1:14" ht="48.75" customHeight="1">
      <c r="A142" s="129"/>
      <c r="B142" s="126" t="s">
        <v>178</v>
      </c>
      <c r="C142" s="129" t="s">
        <v>503</v>
      </c>
      <c r="D142" s="124">
        <v>2000</v>
      </c>
      <c r="E142" s="123" t="s">
        <v>461</v>
      </c>
      <c r="F142" s="125"/>
      <c r="G142" s="126" t="s">
        <v>120</v>
      </c>
      <c r="H142" s="127"/>
      <c r="I142" s="127">
        <f>D142*0.3</f>
        <v>600</v>
      </c>
      <c r="J142" s="127">
        <f>D142*0.3</f>
        <v>600</v>
      </c>
      <c r="K142" s="126">
        <f>D142*0.4</f>
        <v>800</v>
      </c>
      <c r="L142" s="125"/>
      <c r="M142" s="125"/>
      <c r="N142" s="125"/>
    </row>
    <row r="143" spans="1:14" ht="60.75" customHeight="1">
      <c r="A143" s="129"/>
      <c r="B143" s="126" t="s">
        <v>179</v>
      </c>
      <c r="C143" s="129" t="s">
        <v>368</v>
      </c>
      <c r="D143" s="124">
        <v>500</v>
      </c>
      <c r="E143" s="123" t="s">
        <v>460</v>
      </c>
      <c r="F143" s="125"/>
      <c r="G143" s="126" t="s">
        <v>120</v>
      </c>
      <c r="H143" s="127"/>
      <c r="I143" s="135">
        <f>D143</f>
        <v>500</v>
      </c>
      <c r="J143" s="125"/>
      <c r="K143" s="125"/>
      <c r="L143" s="125"/>
      <c r="M143" s="125"/>
      <c r="N143" s="125"/>
    </row>
    <row r="144" spans="1:14" ht="72.75" customHeight="1">
      <c r="A144" s="129"/>
      <c r="B144" s="126" t="s">
        <v>180</v>
      </c>
      <c r="C144" s="129" t="s">
        <v>462</v>
      </c>
      <c r="D144" s="124">
        <v>500</v>
      </c>
      <c r="E144" s="123" t="s">
        <v>460</v>
      </c>
      <c r="F144" s="125"/>
      <c r="G144" s="126" t="s">
        <v>120</v>
      </c>
      <c r="H144" s="127"/>
      <c r="I144" s="127">
        <f>D144*0.3</f>
        <v>150</v>
      </c>
      <c r="J144" s="127">
        <f>D144*0.2</f>
        <v>100</v>
      </c>
      <c r="K144" s="127">
        <f>D144*0.2</f>
        <v>100</v>
      </c>
      <c r="L144" s="127">
        <f>D144*0.2</f>
        <v>100</v>
      </c>
      <c r="M144" s="127">
        <f>D144*0.1</f>
        <v>50</v>
      </c>
      <c r="N144" s="127"/>
    </row>
    <row r="145" spans="1:14" ht="51.75" customHeight="1">
      <c r="A145" s="290" t="s">
        <v>285</v>
      </c>
      <c r="B145" s="291"/>
      <c r="C145" s="292"/>
      <c r="D145" s="139">
        <f>D146</f>
        <v>1400</v>
      </c>
      <c r="E145" s="139"/>
      <c r="F145" s="139">
        <f t="shared" ref="F145:N146" si="65">F146</f>
        <v>0</v>
      </c>
      <c r="G145" s="139"/>
      <c r="H145" s="139">
        <f t="shared" si="65"/>
        <v>0</v>
      </c>
      <c r="I145" s="139">
        <f t="shared" si="65"/>
        <v>100</v>
      </c>
      <c r="J145" s="139">
        <f t="shared" si="65"/>
        <v>1100</v>
      </c>
      <c r="K145" s="139">
        <f t="shared" si="65"/>
        <v>200</v>
      </c>
      <c r="L145" s="139">
        <f t="shared" si="65"/>
        <v>0</v>
      </c>
      <c r="M145" s="139">
        <f t="shared" si="65"/>
        <v>0</v>
      </c>
      <c r="N145" s="139">
        <f t="shared" si="65"/>
        <v>0</v>
      </c>
    </row>
    <row r="146" spans="1:14" ht="44.25" customHeight="1">
      <c r="A146" s="293" t="s">
        <v>66</v>
      </c>
      <c r="B146" s="294"/>
      <c r="C146" s="295"/>
      <c r="D146" s="140">
        <f>D147</f>
        <v>1400</v>
      </c>
      <c r="E146" s="140"/>
      <c r="F146" s="140">
        <f t="shared" si="65"/>
        <v>0</v>
      </c>
      <c r="G146" s="140"/>
      <c r="H146" s="140">
        <f t="shared" si="65"/>
        <v>0</v>
      </c>
      <c r="I146" s="140">
        <f t="shared" si="65"/>
        <v>100</v>
      </c>
      <c r="J146" s="140">
        <f t="shared" si="65"/>
        <v>1100</v>
      </c>
      <c r="K146" s="140">
        <f t="shared" si="65"/>
        <v>200</v>
      </c>
      <c r="L146" s="140">
        <f t="shared" si="65"/>
        <v>0</v>
      </c>
      <c r="M146" s="140">
        <f t="shared" si="65"/>
        <v>0</v>
      </c>
      <c r="N146" s="140">
        <f t="shared" si="65"/>
        <v>0</v>
      </c>
    </row>
    <row r="147" spans="1:14" ht="42" customHeight="1">
      <c r="A147" s="272" t="s">
        <v>67</v>
      </c>
      <c r="B147" s="273"/>
      <c r="C147" s="274"/>
      <c r="D147" s="121">
        <f>SUM(D148:D150)</f>
        <v>1400</v>
      </c>
      <c r="E147" s="121"/>
      <c r="F147" s="121">
        <f t="shared" ref="F147:N147" si="66">SUM(F148:F150)</f>
        <v>0</v>
      </c>
      <c r="G147" s="121"/>
      <c r="H147" s="121">
        <f t="shared" si="66"/>
        <v>0</v>
      </c>
      <c r="I147" s="121">
        <f t="shared" si="66"/>
        <v>100</v>
      </c>
      <c r="J147" s="121">
        <f t="shared" si="66"/>
        <v>1100</v>
      </c>
      <c r="K147" s="121">
        <f t="shared" si="66"/>
        <v>200</v>
      </c>
      <c r="L147" s="121">
        <f t="shared" si="66"/>
        <v>0</v>
      </c>
      <c r="M147" s="121">
        <f t="shared" si="66"/>
        <v>0</v>
      </c>
      <c r="N147" s="121">
        <f t="shared" si="66"/>
        <v>0</v>
      </c>
    </row>
    <row r="148" spans="1:14" ht="87" customHeight="1">
      <c r="A148" s="122"/>
      <c r="B148" s="122" t="s">
        <v>181</v>
      </c>
      <c r="C148" s="122" t="s">
        <v>170</v>
      </c>
      <c r="D148" s="124">
        <v>200</v>
      </c>
      <c r="E148" s="123" t="s">
        <v>411</v>
      </c>
      <c r="F148" s="125"/>
      <c r="G148" s="126" t="s">
        <v>120</v>
      </c>
      <c r="H148" s="127"/>
      <c r="I148" s="127">
        <f>D148*0.5</f>
        <v>100</v>
      </c>
      <c r="J148" s="126">
        <f>D148*0.5</f>
        <v>100</v>
      </c>
      <c r="K148" s="125"/>
      <c r="L148" s="125"/>
      <c r="M148" s="125"/>
      <c r="N148" s="125"/>
    </row>
    <row r="149" spans="1:14" ht="75" customHeight="1">
      <c r="A149" s="122"/>
      <c r="B149" s="122" t="s">
        <v>182</v>
      </c>
      <c r="C149" s="122" t="s">
        <v>171</v>
      </c>
      <c r="D149" s="124">
        <v>1000</v>
      </c>
      <c r="E149" s="123" t="s">
        <v>411</v>
      </c>
      <c r="F149" s="125"/>
      <c r="G149" s="126" t="s">
        <v>120</v>
      </c>
      <c r="H149" s="125"/>
      <c r="I149" s="127"/>
      <c r="J149" s="127">
        <f>D149*0.8</f>
        <v>800</v>
      </c>
      <c r="K149" s="126">
        <f>D149*0.2</f>
        <v>200</v>
      </c>
      <c r="L149" s="125"/>
      <c r="M149" s="125"/>
      <c r="N149" s="125"/>
    </row>
    <row r="150" spans="1:14" ht="72.75" customHeight="1">
      <c r="A150" s="122"/>
      <c r="B150" s="122" t="s">
        <v>183</v>
      </c>
      <c r="C150" s="122" t="s">
        <v>463</v>
      </c>
      <c r="D150" s="124">
        <v>200</v>
      </c>
      <c r="E150" s="123" t="s">
        <v>411</v>
      </c>
      <c r="F150" s="125"/>
      <c r="G150" s="126" t="s">
        <v>120</v>
      </c>
      <c r="H150" s="125"/>
      <c r="I150" s="127"/>
      <c r="J150" s="135">
        <f>D150</f>
        <v>200</v>
      </c>
      <c r="K150" s="125"/>
      <c r="L150" s="125"/>
      <c r="M150" s="125"/>
      <c r="N150" s="125"/>
    </row>
    <row r="151" spans="1:14" ht="30.75" customHeight="1">
      <c r="A151" s="300" t="s">
        <v>68</v>
      </c>
      <c r="B151" s="301"/>
      <c r="C151" s="302"/>
      <c r="D151" s="149">
        <f>D152</f>
        <v>123190</v>
      </c>
      <c r="E151" s="149"/>
      <c r="F151" s="149">
        <f t="shared" ref="F151:N151" si="67">F152</f>
        <v>0</v>
      </c>
      <c r="G151" s="149"/>
      <c r="H151" s="149">
        <f t="shared" si="67"/>
        <v>0</v>
      </c>
      <c r="I151" s="149">
        <f t="shared" si="67"/>
        <v>23660</v>
      </c>
      <c r="J151" s="149">
        <f t="shared" si="67"/>
        <v>37500</v>
      </c>
      <c r="K151" s="149">
        <f t="shared" si="67"/>
        <v>36750</v>
      </c>
      <c r="L151" s="149">
        <f t="shared" si="67"/>
        <v>15250</v>
      </c>
      <c r="M151" s="149">
        <f t="shared" si="67"/>
        <v>10000</v>
      </c>
      <c r="N151" s="149">
        <f t="shared" si="67"/>
        <v>10000</v>
      </c>
    </row>
    <row r="152" spans="1:14" ht="43.5" customHeight="1">
      <c r="A152" s="303" t="s">
        <v>69</v>
      </c>
      <c r="B152" s="304"/>
      <c r="C152" s="305"/>
      <c r="D152" s="150">
        <f>D153+D179+D191</f>
        <v>123190</v>
      </c>
      <c r="E152" s="150"/>
      <c r="F152" s="150">
        <f>F153+F179+F191</f>
        <v>0</v>
      </c>
      <c r="G152" s="150"/>
      <c r="H152" s="150">
        <f t="shared" ref="H152:N152" si="68">H153+H179+H191</f>
        <v>0</v>
      </c>
      <c r="I152" s="150">
        <f t="shared" si="68"/>
        <v>23660</v>
      </c>
      <c r="J152" s="150">
        <f t="shared" si="68"/>
        <v>37500</v>
      </c>
      <c r="K152" s="150">
        <f t="shared" si="68"/>
        <v>36750</v>
      </c>
      <c r="L152" s="150">
        <f t="shared" si="68"/>
        <v>15250</v>
      </c>
      <c r="M152" s="150">
        <f t="shared" si="68"/>
        <v>10000</v>
      </c>
      <c r="N152" s="150">
        <f t="shared" si="68"/>
        <v>10000</v>
      </c>
    </row>
    <row r="153" spans="1:14" ht="32.25" customHeight="1">
      <c r="A153" s="306" t="s">
        <v>70</v>
      </c>
      <c r="B153" s="307"/>
      <c r="C153" s="308"/>
      <c r="D153" s="151">
        <f>D154+D168+D171</f>
        <v>83190</v>
      </c>
      <c r="E153" s="151"/>
      <c r="F153" s="151">
        <f t="shared" ref="F153:N153" si="69">F154+F168+F171</f>
        <v>0</v>
      </c>
      <c r="G153" s="151"/>
      <c r="H153" s="151">
        <f t="shared" si="69"/>
        <v>0</v>
      </c>
      <c r="I153" s="151">
        <f t="shared" si="69"/>
        <v>19160</v>
      </c>
      <c r="J153" s="151">
        <f t="shared" si="69"/>
        <v>19500</v>
      </c>
      <c r="K153" s="151">
        <f t="shared" si="69"/>
        <v>23500</v>
      </c>
      <c r="L153" s="151">
        <f t="shared" si="69"/>
        <v>11000</v>
      </c>
      <c r="M153" s="151">
        <f t="shared" si="69"/>
        <v>10000</v>
      </c>
      <c r="N153" s="151">
        <f t="shared" si="69"/>
        <v>10000</v>
      </c>
    </row>
    <row r="154" spans="1:14" ht="30" customHeight="1">
      <c r="A154" s="297" t="s">
        <v>71</v>
      </c>
      <c r="B154" s="298"/>
      <c r="C154" s="299"/>
      <c r="D154" s="152">
        <f>D155+D161+D164+D166</f>
        <v>67700</v>
      </c>
      <c r="E154" s="152"/>
      <c r="F154" s="152">
        <f t="shared" ref="F154:N154" si="70">F155+F161+F164+F166</f>
        <v>0</v>
      </c>
      <c r="G154" s="152"/>
      <c r="H154" s="152">
        <f t="shared" si="70"/>
        <v>0</v>
      </c>
      <c r="I154" s="152">
        <f t="shared" si="70"/>
        <v>11450</v>
      </c>
      <c r="J154" s="152">
        <f t="shared" si="70"/>
        <v>19250</v>
      </c>
      <c r="K154" s="152">
        <f t="shared" si="70"/>
        <v>16000</v>
      </c>
      <c r="L154" s="152">
        <f t="shared" si="70"/>
        <v>11000</v>
      </c>
      <c r="M154" s="152">
        <f t="shared" si="70"/>
        <v>10000</v>
      </c>
      <c r="N154" s="152">
        <f t="shared" si="70"/>
        <v>10000</v>
      </c>
    </row>
    <row r="155" spans="1:14" ht="39" customHeight="1">
      <c r="A155" s="272" t="s">
        <v>72</v>
      </c>
      <c r="B155" s="273"/>
      <c r="C155" s="274"/>
      <c r="D155" s="121">
        <f>SUM(D156:D160)</f>
        <v>52200</v>
      </c>
      <c r="E155" s="121"/>
      <c r="F155" s="121">
        <f t="shared" ref="F155:H155" si="71">SUM(F156:F158)</f>
        <v>0</v>
      </c>
      <c r="G155" s="121"/>
      <c r="H155" s="121">
        <f t="shared" si="71"/>
        <v>0</v>
      </c>
      <c r="I155" s="121">
        <f>SUM(I156:I160)</f>
        <v>200</v>
      </c>
      <c r="J155" s="121">
        <f t="shared" ref="J155:N155" si="72">SUM(J156:J160)</f>
        <v>5000</v>
      </c>
      <c r="K155" s="121">
        <f t="shared" si="72"/>
        <v>16000</v>
      </c>
      <c r="L155" s="121">
        <f t="shared" si="72"/>
        <v>11000</v>
      </c>
      <c r="M155" s="121">
        <f t="shared" si="72"/>
        <v>10000</v>
      </c>
      <c r="N155" s="121">
        <f t="shared" si="72"/>
        <v>10000</v>
      </c>
    </row>
    <row r="156" spans="1:14" ht="43.5" customHeight="1">
      <c r="A156" s="122"/>
      <c r="B156" s="122" t="s">
        <v>184</v>
      </c>
      <c r="C156" s="122" t="s">
        <v>369</v>
      </c>
      <c r="D156" s="124">
        <v>200</v>
      </c>
      <c r="E156" s="123" t="s">
        <v>465</v>
      </c>
      <c r="F156" s="125"/>
      <c r="G156" s="126" t="s">
        <v>120</v>
      </c>
      <c r="H156" s="127"/>
      <c r="I156" s="135">
        <f>D156</f>
        <v>200</v>
      </c>
      <c r="J156" s="125"/>
      <c r="K156" s="125"/>
      <c r="L156" s="125"/>
      <c r="M156" s="125"/>
      <c r="N156" s="125"/>
    </row>
    <row r="157" spans="1:14" ht="72.75" customHeight="1">
      <c r="A157" s="122"/>
      <c r="B157" s="122" t="s">
        <v>185</v>
      </c>
      <c r="C157" s="122" t="s">
        <v>464</v>
      </c>
      <c r="D157" s="124">
        <v>10000</v>
      </c>
      <c r="E157" s="123" t="s">
        <v>470</v>
      </c>
      <c r="F157" s="125"/>
      <c r="G157" s="126" t="s">
        <v>120</v>
      </c>
      <c r="H157" s="125"/>
      <c r="I157" s="125"/>
      <c r="J157" s="127">
        <f>D157*0.5</f>
        <v>5000</v>
      </c>
      <c r="K157" s="127">
        <f>D157*0.5</f>
        <v>5000</v>
      </c>
      <c r="L157" s="125"/>
      <c r="M157" s="125"/>
      <c r="N157" s="125"/>
    </row>
    <row r="158" spans="1:14" ht="63" customHeight="1">
      <c r="A158" s="122"/>
      <c r="B158" s="122" t="s">
        <v>186</v>
      </c>
      <c r="C158" s="122" t="s">
        <v>466</v>
      </c>
      <c r="D158" s="124">
        <v>2000</v>
      </c>
      <c r="E158" s="123" t="s">
        <v>470</v>
      </c>
      <c r="F158" s="125"/>
      <c r="G158" s="126" t="s">
        <v>120</v>
      </c>
      <c r="H158" s="125"/>
      <c r="I158" s="125"/>
      <c r="J158" s="125"/>
      <c r="K158" s="127">
        <f>D158*0.5</f>
        <v>1000</v>
      </c>
      <c r="L158" s="127">
        <f>D158*0.5</f>
        <v>1000</v>
      </c>
      <c r="M158" s="125"/>
      <c r="N158" s="125"/>
    </row>
    <row r="159" spans="1:14" ht="63" customHeight="1">
      <c r="A159" s="122"/>
      <c r="B159" s="122" t="s">
        <v>467</v>
      </c>
      <c r="C159" s="122" t="s">
        <v>468</v>
      </c>
      <c r="D159" s="124">
        <v>20000</v>
      </c>
      <c r="E159" s="123" t="s">
        <v>469</v>
      </c>
      <c r="F159" s="125"/>
      <c r="G159" s="126"/>
      <c r="H159" s="125"/>
      <c r="I159" s="125"/>
      <c r="J159" s="125"/>
      <c r="K159" s="127">
        <f>D159*0.25</f>
        <v>5000</v>
      </c>
      <c r="L159" s="127">
        <f>D159*0.25</f>
        <v>5000</v>
      </c>
      <c r="M159" s="127">
        <f>D159*0.25</f>
        <v>5000</v>
      </c>
      <c r="N159" s="127">
        <f>D159*0.25</f>
        <v>5000</v>
      </c>
    </row>
    <row r="160" spans="1:14" ht="63" customHeight="1">
      <c r="A160" s="122"/>
      <c r="B160" s="122" t="s">
        <v>471</v>
      </c>
      <c r="C160" s="122" t="s">
        <v>472</v>
      </c>
      <c r="D160" s="124">
        <v>20000</v>
      </c>
      <c r="E160" s="123" t="s">
        <v>469</v>
      </c>
      <c r="F160" s="125"/>
      <c r="G160" s="126"/>
      <c r="H160" s="125"/>
      <c r="I160" s="125"/>
      <c r="J160" s="125"/>
      <c r="K160" s="127">
        <f>D160*0.25</f>
        <v>5000</v>
      </c>
      <c r="L160" s="127">
        <f>D160*0.25</f>
        <v>5000</v>
      </c>
      <c r="M160" s="126">
        <f>D160*0.25</f>
        <v>5000</v>
      </c>
      <c r="N160" s="126">
        <f>D160*0.25</f>
        <v>5000</v>
      </c>
    </row>
    <row r="161" spans="1:14" ht="43.5" customHeight="1">
      <c r="A161" s="296" t="s">
        <v>73</v>
      </c>
      <c r="B161" s="296"/>
      <c r="C161" s="296"/>
      <c r="D161" s="121">
        <f>D162</f>
        <v>5000</v>
      </c>
      <c r="E161" s="121"/>
      <c r="F161" s="121">
        <f t="shared" ref="F161:N161" si="73">F162</f>
        <v>0</v>
      </c>
      <c r="G161" s="121"/>
      <c r="H161" s="121">
        <f t="shared" si="73"/>
        <v>0</v>
      </c>
      <c r="I161" s="121">
        <f>SUM(I162:I163)</f>
        <v>6000</v>
      </c>
      <c r="J161" s="121">
        <f>SUM(J162:J163)</f>
        <v>9000</v>
      </c>
      <c r="K161" s="121">
        <f t="shared" si="73"/>
        <v>0</v>
      </c>
      <c r="L161" s="121">
        <f t="shared" si="73"/>
        <v>0</v>
      </c>
      <c r="M161" s="121">
        <f t="shared" si="73"/>
        <v>0</v>
      </c>
      <c r="N161" s="121">
        <f t="shared" si="73"/>
        <v>0</v>
      </c>
    </row>
    <row r="162" spans="1:14" ht="68.25" customHeight="1">
      <c r="A162" s="122"/>
      <c r="B162" s="122" t="s">
        <v>187</v>
      </c>
      <c r="C162" s="122" t="s">
        <v>370</v>
      </c>
      <c r="D162" s="124">
        <v>5000</v>
      </c>
      <c r="E162" s="123" t="s">
        <v>469</v>
      </c>
      <c r="F162" s="125"/>
      <c r="G162" s="126" t="s">
        <v>120</v>
      </c>
      <c r="H162" s="127"/>
      <c r="I162" s="127">
        <f>D162*0.4</f>
        <v>2000</v>
      </c>
      <c r="J162" s="126">
        <f>D162*0.6</f>
        <v>3000</v>
      </c>
      <c r="K162" s="125"/>
      <c r="L162" s="125"/>
      <c r="M162" s="125"/>
      <c r="N162" s="125"/>
    </row>
    <row r="163" spans="1:14" ht="66" customHeight="1">
      <c r="A163" s="122"/>
      <c r="B163" s="122" t="s">
        <v>473</v>
      </c>
      <c r="C163" s="122" t="s">
        <v>474</v>
      </c>
      <c r="D163" s="124">
        <v>10000</v>
      </c>
      <c r="E163" s="123" t="s">
        <v>469</v>
      </c>
      <c r="F163" s="125"/>
      <c r="G163" s="126" t="s">
        <v>214</v>
      </c>
      <c r="H163" s="127"/>
      <c r="I163" s="127">
        <f>D163*0.4</f>
        <v>4000</v>
      </c>
      <c r="J163" s="126">
        <f>D163*0.6</f>
        <v>6000</v>
      </c>
      <c r="K163" s="125"/>
      <c r="L163" s="125"/>
      <c r="M163" s="125"/>
      <c r="N163" s="125"/>
    </row>
    <row r="164" spans="1:14" ht="43.5" customHeight="1">
      <c r="A164" s="296" t="s">
        <v>74</v>
      </c>
      <c r="B164" s="296"/>
      <c r="C164" s="296"/>
      <c r="D164" s="121">
        <f>D165</f>
        <v>10000</v>
      </c>
      <c r="E164" s="121"/>
      <c r="F164" s="121">
        <f t="shared" ref="F164:N164" si="74">F165</f>
        <v>0</v>
      </c>
      <c r="G164" s="121"/>
      <c r="H164" s="121">
        <f t="shared" si="74"/>
        <v>0</v>
      </c>
      <c r="I164" s="121">
        <f t="shared" si="74"/>
        <v>5000</v>
      </c>
      <c r="J164" s="121">
        <f t="shared" si="74"/>
        <v>5000</v>
      </c>
      <c r="K164" s="121">
        <f t="shared" si="74"/>
        <v>0</v>
      </c>
      <c r="L164" s="121">
        <f t="shared" si="74"/>
        <v>0</v>
      </c>
      <c r="M164" s="121">
        <f t="shared" si="74"/>
        <v>0</v>
      </c>
      <c r="N164" s="121">
        <f t="shared" si="74"/>
        <v>0</v>
      </c>
    </row>
    <row r="165" spans="1:14" ht="59.25" customHeight="1">
      <c r="A165" s="122"/>
      <c r="B165" s="122" t="s">
        <v>188</v>
      </c>
      <c r="C165" s="122" t="s">
        <v>783</v>
      </c>
      <c r="D165" s="124">
        <v>10000</v>
      </c>
      <c r="E165" s="123" t="s">
        <v>475</v>
      </c>
      <c r="F165" s="125"/>
      <c r="G165" s="126" t="s">
        <v>120</v>
      </c>
      <c r="H165" s="125"/>
      <c r="I165" s="127">
        <f>D165*0.5</f>
        <v>5000</v>
      </c>
      <c r="J165" s="127">
        <f>D165*0.5</f>
        <v>5000</v>
      </c>
      <c r="K165" s="125"/>
      <c r="L165" s="125"/>
      <c r="M165" s="125"/>
      <c r="N165" s="125"/>
    </row>
    <row r="166" spans="1:14" ht="27" customHeight="1">
      <c r="A166" s="296" t="s">
        <v>75</v>
      </c>
      <c r="B166" s="296"/>
      <c r="C166" s="296"/>
      <c r="D166" s="121">
        <f>D167</f>
        <v>500</v>
      </c>
      <c r="E166" s="121"/>
      <c r="F166" s="121">
        <f t="shared" ref="F166:N166" si="75">F167</f>
        <v>0</v>
      </c>
      <c r="G166" s="121"/>
      <c r="H166" s="121">
        <f t="shared" si="75"/>
        <v>0</v>
      </c>
      <c r="I166" s="121">
        <f t="shared" si="75"/>
        <v>250</v>
      </c>
      <c r="J166" s="121">
        <f t="shared" si="75"/>
        <v>250</v>
      </c>
      <c r="K166" s="121">
        <f t="shared" si="75"/>
        <v>0</v>
      </c>
      <c r="L166" s="121">
        <f t="shared" si="75"/>
        <v>0</v>
      </c>
      <c r="M166" s="121">
        <f t="shared" si="75"/>
        <v>0</v>
      </c>
      <c r="N166" s="121">
        <f t="shared" si="75"/>
        <v>0</v>
      </c>
    </row>
    <row r="167" spans="1:14" ht="64.5" customHeight="1">
      <c r="A167" s="122"/>
      <c r="B167" s="122" t="s">
        <v>189</v>
      </c>
      <c r="C167" s="122" t="s">
        <v>309</v>
      </c>
      <c r="D167" s="124">
        <v>500</v>
      </c>
      <c r="E167" s="123" t="s">
        <v>475</v>
      </c>
      <c r="F167" s="125"/>
      <c r="G167" s="126" t="s">
        <v>120</v>
      </c>
      <c r="H167" s="125"/>
      <c r="I167" s="127">
        <f>D167*0.5</f>
        <v>250</v>
      </c>
      <c r="J167" s="127">
        <f>D167*0.5</f>
        <v>250</v>
      </c>
      <c r="K167" s="125"/>
      <c r="L167" s="125"/>
      <c r="M167" s="125"/>
      <c r="N167" s="125"/>
    </row>
    <row r="168" spans="1:14" ht="33.75" customHeight="1">
      <c r="A168" s="297" t="s">
        <v>476</v>
      </c>
      <c r="B168" s="298"/>
      <c r="C168" s="299"/>
      <c r="D168" s="152">
        <f>D169</f>
        <v>15000</v>
      </c>
      <c r="E168" s="152"/>
      <c r="F168" s="152">
        <f t="shared" ref="F168:N169" si="76">F169</f>
        <v>0</v>
      </c>
      <c r="G168" s="152"/>
      <c r="H168" s="152">
        <f t="shared" si="76"/>
        <v>0</v>
      </c>
      <c r="I168" s="152">
        <f t="shared" si="76"/>
        <v>7500</v>
      </c>
      <c r="J168" s="152">
        <f t="shared" si="76"/>
        <v>0</v>
      </c>
      <c r="K168" s="152">
        <f t="shared" si="76"/>
        <v>7500</v>
      </c>
      <c r="L168" s="152">
        <f t="shared" si="76"/>
        <v>0</v>
      </c>
      <c r="M168" s="152">
        <f t="shared" si="76"/>
        <v>0</v>
      </c>
      <c r="N168" s="152">
        <f t="shared" si="76"/>
        <v>0</v>
      </c>
    </row>
    <row r="169" spans="1:14" ht="30.75" customHeight="1">
      <c r="A169" s="272" t="s">
        <v>477</v>
      </c>
      <c r="B169" s="273"/>
      <c r="C169" s="274"/>
      <c r="D169" s="121">
        <f>D170</f>
        <v>15000</v>
      </c>
      <c r="E169" s="121"/>
      <c r="F169" s="121">
        <f t="shared" si="76"/>
        <v>0</v>
      </c>
      <c r="G169" s="121"/>
      <c r="H169" s="121">
        <f t="shared" si="76"/>
        <v>0</v>
      </c>
      <c r="I169" s="121">
        <f t="shared" si="76"/>
        <v>7500</v>
      </c>
      <c r="J169" s="121">
        <f t="shared" si="76"/>
        <v>0</v>
      </c>
      <c r="K169" s="121">
        <f t="shared" si="76"/>
        <v>7500</v>
      </c>
      <c r="L169" s="121">
        <f t="shared" si="76"/>
        <v>0</v>
      </c>
      <c r="M169" s="121">
        <f t="shared" si="76"/>
        <v>0</v>
      </c>
      <c r="N169" s="121">
        <f t="shared" si="76"/>
        <v>0</v>
      </c>
    </row>
    <row r="170" spans="1:14" ht="63" customHeight="1">
      <c r="A170" s="122"/>
      <c r="B170" s="122" t="s">
        <v>190</v>
      </c>
      <c r="C170" s="122" t="s">
        <v>478</v>
      </c>
      <c r="D170" s="124">
        <v>15000</v>
      </c>
      <c r="E170" s="123" t="s">
        <v>475</v>
      </c>
      <c r="F170" s="125"/>
      <c r="G170" s="126" t="s">
        <v>120</v>
      </c>
      <c r="H170" s="127"/>
      <c r="I170" s="127">
        <f>D170*0.5</f>
        <v>7500</v>
      </c>
      <c r="J170" s="127"/>
      <c r="K170" s="135">
        <f>D170*0.5</f>
        <v>7500</v>
      </c>
      <c r="L170" s="127"/>
      <c r="M170" s="127"/>
      <c r="N170" s="127"/>
    </row>
    <row r="171" spans="1:14" ht="28.5" customHeight="1">
      <c r="A171" s="297" t="s">
        <v>76</v>
      </c>
      <c r="B171" s="298"/>
      <c r="C171" s="299"/>
      <c r="D171" s="152">
        <f>D172</f>
        <v>490</v>
      </c>
      <c r="E171" s="152"/>
      <c r="F171" s="152">
        <f t="shared" ref="F171:N171" si="77">F172</f>
        <v>0</v>
      </c>
      <c r="G171" s="152"/>
      <c r="H171" s="152">
        <f t="shared" si="77"/>
        <v>0</v>
      </c>
      <c r="I171" s="152">
        <f t="shared" si="77"/>
        <v>210</v>
      </c>
      <c r="J171" s="152">
        <f t="shared" si="77"/>
        <v>250</v>
      </c>
      <c r="K171" s="152">
        <f t="shared" si="77"/>
        <v>0</v>
      </c>
      <c r="L171" s="152">
        <f t="shared" si="77"/>
        <v>0</v>
      </c>
      <c r="M171" s="152">
        <f t="shared" si="77"/>
        <v>0</v>
      </c>
      <c r="N171" s="152">
        <f t="shared" si="77"/>
        <v>0</v>
      </c>
    </row>
    <row r="172" spans="1:14" ht="39.75" customHeight="1">
      <c r="A172" s="272" t="s">
        <v>77</v>
      </c>
      <c r="B172" s="273"/>
      <c r="C172" s="274"/>
      <c r="D172" s="121">
        <f>SUM(D173:D178)</f>
        <v>490</v>
      </c>
      <c r="E172" s="121"/>
      <c r="F172" s="121">
        <f t="shared" ref="F172:N172" si="78">SUM(F173:F177)</f>
        <v>0</v>
      </c>
      <c r="G172" s="121"/>
      <c r="H172" s="121">
        <f t="shared" si="78"/>
        <v>0</v>
      </c>
      <c r="I172" s="121">
        <f t="shared" si="78"/>
        <v>210</v>
      </c>
      <c r="J172" s="121">
        <f t="shared" si="78"/>
        <v>250</v>
      </c>
      <c r="K172" s="121">
        <f t="shared" si="78"/>
        <v>0</v>
      </c>
      <c r="L172" s="121">
        <f t="shared" si="78"/>
        <v>0</v>
      </c>
      <c r="M172" s="121">
        <f t="shared" si="78"/>
        <v>0</v>
      </c>
      <c r="N172" s="121">
        <f t="shared" si="78"/>
        <v>0</v>
      </c>
    </row>
    <row r="173" spans="1:14" ht="60" customHeight="1">
      <c r="A173" s="122"/>
      <c r="B173" s="123" t="s">
        <v>191</v>
      </c>
      <c r="C173" s="122" t="s">
        <v>479</v>
      </c>
      <c r="D173" s="124">
        <v>150</v>
      </c>
      <c r="E173" s="123" t="s">
        <v>475</v>
      </c>
      <c r="F173" s="125"/>
      <c r="G173" s="126" t="s">
        <v>120</v>
      </c>
      <c r="H173" s="127"/>
      <c r="I173" s="135">
        <f>D173</f>
        <v>150</v>
      </c>
      <c r="J173" s="125"/>
      <c r="K173" s="125"/>
      <c r="L173" s="125"/>
      <c r="M173" s="125"/>
      <c r="N173" s="125"/>
    </row>
    <row r="174" spans="1:14" ht="56.25" customHeight="1">
      <c r="A174" s="122"/>
      <c r="B174" s="123" t="s">
        <v>192</v>
      </c>
      <c r="C174" s="122" t="s">
        <v>480</v>
      </c>
      <c r="D174" s="124">
        <v>50</v>
      </c>
      <c r="E174" s="123" t="s">
        <v>475</v>
      </c>
      <c r="F174" s="125"/>
      <c r="G174" s="126" t="s">
        <v>120</v>
      </c>
      <c r="H174" s="127"/>
      <c r="I174" s="127"/>
      <c r="J174" s="124">
        <f>D174</f>
        <v>50</v>
      </c>
      <c r="K174" s="125"/>
      <c r="L174" s="125"/>
      <c r="M174" s="125"/>
      <c r="N174" s="125"/>
    </row>
    <row r="175" spans="1:14" ht="56.25" customHeight="1">
      <c r="A175" s="122"/>
      <c r="B175" s="123" t="s">
        <v>193</v>
      </c>
      <c r="C175" s="122" t="s">
        <v>481</v>
      </c>
      <c r="D175" s="124">
        <v>30</v>
      </c>
      <c r="E175" s="123" t="s">
        <v>475</v>
      </c>
      <c r="F175" s="125"/>
      <c r="G175" s="126" t="s">
        <v>120</v>
      </c>
      <c r="H175" s="127"/>
      <c r="I175" s="135">
        <f>D175</f>
        <v>30</v>
      </c>
      <c r="J175" s="125"/>
      <c r="K175" s="125"/>
      <c r="L175" s="125"/>
      <c r="M175" s="125"/>
      <c r="N175" s="125"/>
    </row>
    <row r="176" spans="1:14" ht="62.25" customHeight="1">
      <c r="A176" s="122"/>
      <c r="B176" s="123" t="s">
        <v>194</v>
      </c>
      <c r="C176" s="122" t="s">
        <v>482</v>
      </c>
      <c r="D176" s="124">
        <v>30</v>
      </c>
      <c r="E176" s="123" t="s">
        <v>475</v>
      </c>
      <c r="F176" s="125"/>
      <c r="G176" s="126" t="s">
        <v>120</v>
      </c>
      <c r="H176" s="127"/>
      <c r="I176" s="135">
        <f>D176</f>
        <v>30</v>
      </c>
      <c r="J176" s="125"/>
      <c r="K176" s="125"/>
      <c r="L176" s="125"/>
      <c r="M176" s="125"/>
      <c r="N176" s="125"/>
    </row>
    <row r="177" spans="1:14" ht="57.75" customHeight="1">
      <c r="A177" s="122"/>
      <c r="B177" s="123" t="s">
        <v>310</v>
      </c>
      <c r="C177" s="122" t="s">
        <v>483</v>
      </c>
      <c r="D177" s="124">
        <v>200</v>
      </c>
      <c r="E177" s="123" t="s">
        <v>469</v>
      </c>
      <c r="F177" s="125"/>
      <c r="G177" s="126" t="s">
        <v>120</v>
      </c>
      <c r="H177" s="127"/>
      <c r="I177" s="135"/>
      <c r="J177" s="124">
        <f>D177</f>
        <v>200</v>
      </c>
      <c r="K177" s="125"/>
      <c r="L177" s="125"/>
      <c r="M177" s="125"/>
      <c r="N177" s="125"/>
    </row>
    <row r="178" spans="1:14" ht="48.75" customHeight="1">
      <c r="A178" s="131"/>
      <c r="B178" s="123" t="s">
        <v>504</v>
      </c>
      <c r="C178" s="122" t="s">
        <v>505</v>
      </c>
      <c r="D178" s="124">
        <v>30</v>
      </c>
      <c r="E178" s="123" t="s">
        <v>475</v>
      </c>
      <c r="F178" s="125"/>
      <c r="G178" s="126" t="s">
        <v>120</v>
      </c>
      <c r="H178" s="127"/>
      <c r="I178" s="135"/>
      <c r="J178" s="124"/>
      <c r="K178" s="125"/>
      <c r="L178" s="125"/>
      <c r="M178" s="125"/>
      <c r="N178" s="125"/>
    </row>
    <row r="179" spans="1:14" ht="44.25" customHeight="1">
      <c r="A179" s="306" t="s">
        <v>286</v>
      </c>
      <c r="B179" s="307"/>
      <c r="C179" s="308"/>
      <c r="D179" s="151">
        <f>D180+D184</f>
        <v>5000</v>
      </c>
      <c r="E179" s="151"/>
      <c r="F179" s="151">
        <f t="shared" ref="F179:N179" si="79">F180+F184</f>
        <v>0</v>
      </c>
      <c r="G179" s="151"/>
      <c r="H179" s="151">
        <f t="shared" si="79"/>
        <v>0</v>
      </c>
      <c r="I179" s="151">
        <f t="shared" si="79"/>
        <v>0</v>
      </c>
      <c r="J179" s="151">
        <f t="shared" si="79"/>
        <v>2000</v>
      </c>
      <c r="K179" s="151">
        <f t="shared" si="79"/>
        <v>2250</v>
      </c>
      <c r="L179" s="151">
        <f t="shared" si="79"/>
        <v>750</v>
      </c>
      <c r="M179" s="151">
        <f t="shared" si="79"/>
        <v>0</v>
      </c>
      <c r="N179" s="151">
        <f t="shared" si="79"/>
        <v>0</v>
      </c>
    </row>
    <row r="180" spans="1:14" ht="29.25" customHeight="1">
      <c r="A180" s="297" t="s">
        <v>78</v>
      </c>
      <c r="B180" s="298"/>
      <c r="C180" s="299"/>
      <c r="D180" s="152">
        <f>D181</f>
        <v>1500</v>
      </c>
      <c r="E180" s="152"/>
      <c r="F180" s="152">
        <f t="shared" ref="F180:N180" si="80">F181</f>
        <v>0</v>
      </c>
      <c r="G180" s="152"/>
      <c r="H180" s="152">
        <f t="shared" si="80"/>
        <v>0</v>
      </c>
      <c r="I180" s="152">
        <f t="shared" si="80"/>
        <v>0</v>
      </c>
      <c r="J180" s="152">
        <f t="shared" si="80"/>
        <v>1000</v>
      </c>
      <c r="K180" s="152">
        <f t="shared" si="80"/>
        <v>500</v>
      </c>
      <c r="L180" s="152">
        <f t="shared" si="80"/>
        <v>0</v>
      </c>
      <c r="M180" s="152">
        <f t="shared" si="80"/>
        <v>0</v>
      </c>
      <c r="N180" s="152">
        <f t="shared" si="80"/>
        <v>0</v>
      </c>
    </row>
    <row r="181" spans="1:14" ht="28.5" customHeight="1">
      <c r="A181" s="272" t="s">
        <v>79</v>
      </c>
      <c r="B181" s="273"/>
      <c r="C181" s="274"/>
      <c r="D181" s="121">
        <f>SUM(D182:D183)</f>
        <v>1500</v>
      </c>
      <c r="E181" s="121"/>
      <c r="F181" s="121">
        <f t="shared" ref="F181:N181" si="81">SUM(F182:F183)</f>
        <v>0</v>
      </c>
      <c r="G181" s="121"/>
      <c r="H181" s="121">
        <f t="shared" si="81"/>
        <v>0</v>
      </c>
      <c r="I181" s="121">
        <f t="shared" si="81"/>
        <v>0</v>
      </c>
      <c r="J181" s="121">
        <f t="shared" si="81"/>
        <v>1000</v>
      </c>
      <c r="K181" s="121">
        <f t="shared" si="81"/>
        <v>500</v>
      </c>
      <c r="L181" s="121">
        <f t="shared" si="81"/>
        <v>0</v>
      </c>
      <c r="M181" s="121">
        <f t="shared" si="81"/>
        <v>0</v>
      </c>
      <c r="N181" s="121">
        <f t="shared" si="81"/>
        <v>0</v>
      </c>
    </row>
    <row r="182" spans="1:14" ht="57" customHeight="1">
      <c r="A182" s="122"/>
      <c r="B182" s="122" t="s">
        <v>195</v>
      </c>
      <c r="C182" s="122" t="s">
        <v>311</v>
      </c>
      <c r="D182" s="124">
        <v>500</v>
      </c>
      <c r="E182" s="123" t="s">
        <v>469</v>
      </c>
      <c r="F182" s="125"/>
      <c r="G182" s="126" t="s">
        <v>120</v>
      </c>
      <c r="H182" s="125"/>
      <c r="I182" s="125"/>
      <c r="J182" s="135">
        <f>D182</f>
        <v>500</v>
      </c>
      <c r="K182" s="127"/>
      <c r="L182" s="125"/>
      <c r="M182" s="125"/>
      <c r="N182" s="125"/>
    </row>
    <row r="183" spans="1:14" ht="60" customHeight="1">
      <c r="A183" s="122"/>
      <c r="B183" s="122" t="s">
        <v>197</v>
      </c>
      <c r="C183" s="122" t="s">
        <v>196</v>
      </c>
      <c r="D183" s="124">
        <v>1000</v>
      </c>
      <c r="E183" s="123" t="s">
        <v>469</v>
      </c>
      <c r="F183" s="125"/>
      <c r="G183" s="126" t="s">
        <v>120</v>
      </c>
      <c r="H183" s="125"/>
      <c r="I183" s="125"/>
      <c r="J183" s="126">
        <f>D183*0.5</f>
        <v>500</v>
      </c>
      <c r="K183" s="127">
        <f>D183*0.5</f>
        <v>500</v>
      </c>
      <c r="L183" s="127"/>
      <c r="M183" s="125"/>
      <c r="N183" s="125"/>
    </row>
    <row r="184" spans="1:14" ht="36.75" customHeight="1">
      <c r="A184" s="297" t="s">
        <v>80</v>
      </c>
      <c r="B184" s="298"/>
      <c r="C184" s="299"/>
      <c r="D184" s="152">
        <f>D185+D189</f>
        <v>3500</v>
      </c>
      <c r="E184" s="152"/>
      <c r="F184" s="152">
        <f t="shared" ref="F184:N184" si="82">F185+F189</f>
        <v>0</v>
      </c>
      <c r="G184" s="152"/>
      <c r="H184" s="152">
        <f t="shared" si="82"/>
        <v>0</v>
      </c>
      <c r="I184" s="152">
        <f t="shared" si="82"/>
        <v>0</v>
      </c>
      <c r="J184" s="152">
        <f t="shared" si="82"/>
        <v>1000</v>
      </c>
      <c r="K184" s="152">
        <f t="shared" si="82"/>
        <v>1750</v>
      </c>
      <c r="L184" s="152">
        <f t="shared" si="82"/>
        <v>750</v>
      </c>
      <c r="M184" s="152">
        <f t="shared" si="82"/>
        <v>0</v>
      </c>
      <c r="N184" s="152">
        <f t="shared" si="82"/>
        <v>0</v>
      </c>
    </row>
    <row r="185" spans="1:14" ht="30" customHeight="1">
      <c r="A185" s="272" t="s">
        <v>81</v>
      </c>
      <c r="B185" s="273"/>
      <c r="C185" s="274"/>
      <c r="D185" s="121">
        <f>D186</f>
        <v>1500</v>
      </c>
      <c r="E185" s="121"/>
      <c r="F185" s="121">
        <f t="shared" ref="F185:N185" si="83">F186</f>
        <v>0</v>
      </c>
      <c r="G185" s="121"/>
      <c r="H185" s="121">
        <f t="shared" si="83"/>
        <v>0</v>
      </c>
      <c r="I185" s="121">
        <f t="shared" si="83"/>
        <v>0</v>
      </c>
      <c r="J185" s="121">
        <f t="shared" si="83"/>
        <v>0</v>
      </c>
      <c r="K185" s="121">
        <f t="shared" si="83"/>
        <v>750</v>
      </c>
      <c r="L185" s="121">
        <f t="shared" si="83"/>
        <v>750</v>
      </c>
      <c r="M185" s="121">
        <f t="shared" si="83"/>
        <v>0</v>
      </c>
      <c r="N185" s="121">
        <f t="shared" si="83"/>
        <v>0</v>
      </c>
    </row>
    <row r="186" spans="1:14" ht="56.25" customHeight="1">
      <c r="A186" s="122"/>
      <c r="B186" s="122" t="s">
        <v>198</v>
      </c>
      <c r="C186" s="122" t="s">
        <v>484</v>
      </c>
      <c r="D186" s="124">
        <v>1500</v>
      </c>
      <c r="E186" s="123" t="s">
        <v>469</v>
      </c>
      <c r="F186" s="125"/>
      <c r="G186" s="126" t="s">
        <v>120</v>
      </c>
      <c r="H186" s="125"/>
      <c r="I186" s="125"/>
      <c r="J186" s="125"/>
      <c r="K186" s="127">
        <f>D186*0.5</f>
        <v>750</v>
      </c>
      <c r="L186" s="127">
        <f>D186*0.5</f>
        <v>750</v>
      </c>
      <c r="M186" s="125"/>
      <c r="N186" s="125"/>
    </row>
    <row r="187" spans="1:14" ht="45.75" customHeight="1">
      <c r="A187" s="272" t="s">
        <v>82</v>
      </c>
      <c r="B187" s="273"/>
      <c r="C187" s="274"/>
      <c r="D187" s="121">
        <f>D188</f>
        <v>2000</v>
      </c>
      <c r="E187" s="121"/>
      <c r="F187" s="121">
        <f t="shared" ref="F187:N187" si="84">F188</f>
        <v>0</v>
      </c>
      <c r="G187" s="121"/>
      <c r="H187" s="121">
        <f t="shared" si="84"/>
        <v>0</v>
      </c>
      <c r="I187" s="121">
        <f t="shared" si="84"/>
        <v>0</v>
      </c>
      <c r="J187" s="121">
        <f t="shared" si="84"/>
        <v>0</v>
      </c>
      <c r="K187" s="121">
        <f t="shared" si="84"/>
        <v>0</v>
      </c>
      <c r="L187" s="121">
        <f t="shared" si="84"/>
        <v>0</v>
      </c>
      <c r="M187" s="121">
        <f t="shared" si="84"/>
        <v>1000</v>
      </c>
      <c r="N187" s="121">
        <f t="shared" si="84"/>
        <v>1000</v>
      </c>
    </row>
    <row r="188" spans="1:14" ht="57.75" customHeight="1">
      <c r="A188" s="122"/>
      <c r="B188" s="122" t="s">
        <v>199</v>
      </c>
      <c r="C188" s="122" t="s">
        <v>371</v>
      </c>
      <c r="D188" s="124">
        <v>2000</v>
      </c>
      <c r="E188" s="123" t="s">
        <v>485</v>
      </c>
      <c r="F188" s="125"/>
      <c r="G188" s="126" t="s">
        <v>120</v>
      </c>
      <c r="H188" s="125"/>
      <c r="I188" s="125"/>
      <c r="J188" s="125"/>
      <c r="K188" s="125"/>
      <c r="L188" s="125"/>
      <c r="M188" s="127">
        <f>D188*0.5</f>
        <v>1000</v>
      </c>
      <c r="N188" s="127">
        <f>D188*0.5</f>
        <v>1000</v>
      </c>
    </row>
    <row r="189" spans="1:14" ht="44.25" customHeight="1">
      <c r="A189" s="296" t="s">
        <v>83</v>
      </c>
      <c r="B189" s="296"/>
      <c r="C189" s="296"/>
      <c r="D189" s="121">
        <f>SUM(D190:D190)</f>
        <v>2000</v>
      </c>
      <c r="E189" s="121"/>
      <c r="F189" s="121">
        <f>SUM(F190:F190)</f>
        <v>0</v>
      </c>
      <c r="G189" s="121"/>
      <c r="H189" s="121">
        <f t="shared" ref="H189:N189" si="85">SUM(H190:H190)</f>
        <v>0</v>
      </c>
      <c r="I189" s="121">
        <f t="shared" si="85"/>
        <v>0</v>
      </c>
      <c r="J189" s="121">
        <f t="shared" si="85"/>
        <v>1000</v>
      </c>
      <c r="K189" s="121">
        <f t="shared" si="85"/>
        <v>1000</v>
      </c>
      <c r="L189" s="121">
        <f t="shared" si="85"/>
        <v>0</v>
      </c>
      <c r="M189" s="121">
        <f t="shared" si="85"/>
        <v>0</v>
      </c>
      <c r="N189" s="121">
        <f t="shared" si="85"/>
        <v>0</v>
      </c>
    </row>
    <row r="190" spans="1:14" ht="70.5" customHeight="1">
      <c r="A190" s="122"/>
      <c r="B190" s="122" t="s">
        <v>200</v>
      </c>
      <c r="C190" s="122" t="s">
        <v>486</v>
      </c>
      <c r="D190" s="126">
        <v>2000</v>
      </c>
      <c r="E190" s="123" t="s">
        <v>487</v>
      </c>
      <c r="F190" s="125"/>
      <c r="G190" s="126" t="s">
        <v>120</v>
      </c>
      <c r="H190" s="125"/>
      <c r="I190" s="127"/>
      <c r="J190" s="127">
        <f>D190*0.5</f>
        <v>1000</v>
      </c>
      <c r="K190" s="126">
        <f>D190*0.5</f>
        <v>1000</v>
      </c>
      <c r="L190" s="125"/>
      <c r="M190" s="125"/>
      <c r="N190" s="125"/>
    </row>
    <row r="191" spans="1:14" ht="33.75" customHeight="1">
      <c r="A191" s="306" t="s">
        <v>84</v>
      </c>
      <c r="B191" s="307"/>
      <c r="C191" s="308"/>
      <c r="D191" s="151">
        <f>D192</f>
        <v>35000</v>
      </c>
      <c r="E191" s="151"/>
      <c r="F191" s="151"/>
      <c r="G191" s="151"/>
      <c r="H191" s="151">
        <f t="shared" ref="H191:N191" si="86">H192</f>
        <v>0</v>
      </c>
      <c r="I191" s="151">
        <f t="shared" si="86"/>
        <v>4500</v>
      </c>
      <c r="J191" s="151">
        <f t="shared" si="86"/>
        <v>16000</v>
      </c>
      <c r="K191" s="151">
        <f t="shared" si="86"/>
        <v>11000</v>
      </c>
      <c r="L191" s="151">
        <f t="shared" si="86"/>
        <v>3500</v>
      </c>
      <c r="M191" s="151">
        <f t="shared" si="86"/>
        <v>0</v>
      </c>
      <c r="N191" s="151">
        <f t="shared" si="86"/>
        <v>0</v>
      </c>
    </row>
    <row r="192" spans="1:14" ht="30" customHeight="1">
      <c r="A192" s="297" t="s">
        <v>85</v>
      </c>
      <c r="B192" s="298"/>
      <c r="C192" s="299"/>
      <c r="D192" s="152">
        <f>D193+D200</f>
        <v>35000</v>
      </c>
      <c r="E192" s="152"/>
      <c r="F192" s="152"/>
      <c r="G192" s="152"/>
      <c r="H192" s="152">
        <f t="shared" ref="H192:N192" si="87">H193+H200</f>
        <v>0</v>
      </c>
      <c r="I192" s="152">
        <f t="shared" si="87"/>
        <v>4500</v>
      </c>
      <c r="J192" s="152">
        <f t="shared" si="87"/>
        <v>16000</v>
      </c>
      <c r="K192" s="152">
        <f t="shared" si="87"/>
        <v>11000</v>
      </c>
      <c r="L192" s="152">
        <f t="shared" si="87"/>
        <v>3500</v>
      </c>
      <c r="M192" s="152">
        <f t="shared" si="87"/>
        <v>0</v>
      </c>
      <c r="N192" s="152">
        <f t="shared" si="87"/>
        <v>0</v>
      </c>
    </row>
    <row r="193" spans="1:14" ht="39" customHeight="1">
      <c r="A193" s="272" t="s">
        <v>86</v>
      </c>
      <c r="B193" s="273"/>
      <c r="C193" s="274"/>
      <c r="D193" s="121">
        <f>SUM(D194:D199)</f>
        <v>28000</v>
      </c>
      <c r="E193" s="121"/>
      <c r="F193" s="121"/>
      <c r="G193" s="121"/>
      <c r="H193" s="121">
        <f t="shared" ref="H193:N193" si="88">SUM(H194:H199)</f>
        <v>0</v>
      </c>
      <c r="I193" s="121">
        <f t="shared" si="88"/>
        <v>4500</v>
      </c>
      <c r="J193" s="121">
        <f t="shared" si="88"/>
        <v>12500</v>
      </c>
      <c r="K193" s="121">
        <f t="shared" si="88"/>
        <v>9500</v>
      </c>
      <c r="L193" s="121">
        <f t="shared" si="88"/>
        <v>1500</v>
      </c>
      <c r="M193" s="121">
        <f t="shared" si="88"/>
        <v>0</v>
      </c>
      <c r="N193" s="121">
        <f t="shared" si="88"/>
        <v>0</v>
      </c>
    </row>
    <row r="194" spans="1:14" ht="62.25" customHeight="1">
      <c r="A194" s="122"/>
      <c r="B194" s="122" t="s">
        <v>489</v>
      </c>
      <c r="C194" s="122" t="s">
        <v>506</v>
      </c>
      <c r="D194" s="124">
        <v>6000</v>
      </c>
      <c r="E194" s="123" t="s">
        <v>488</v>
      </c>
      <c r="F194" s="125"/>
      <c r="G194" s="126" t="s">
        <v>120</v>
      </c>
      <c r="H194" s="127"/>
      <c r="I194" s="127">
        <f>D194*0.5</f>
        <v>3000</v>
      </c>
      <c r="J194" s="126">
        <f>D194*0.5</f>
        <v>3000</v>
      </c>
      <c r="K194" s="126"/>
      <c r="L194" s="126"/>
      <c r="M194" s="125"/>
      <c r="N194" s="125"/>
    </row>
    <row r="195" spans="1:14" ht="57" customHeight="1">
      <c r="A195" s="122"/>
      <c r="B195" s="122" t="s">
        <v>201</v>
      </c>
      <c r="C195" s="122" t="s">
        <v>511</v>
      </c>
      <c r="D195" s="124">
        <v>3000</v>
      </c>
      <c r="E195" s="123" t="s">
        <v>488</v>
      </c>
      <c r="F195" s="125"/>
      <c r="G195" s="126" t="s">
        <v>214</v>
      </c>
      <c r="H195" s="127"/>
      <c r="I195" s="127"/>
      <c r="J195" s="126">
        <f>D195*0.5</f>
        <v>1500</v>
      </c>
      <c r="K195" s="126">
        <f>D195*0.5</f>
        <v>1500</v>
      </c>
      <c r="L195" s="126"/>
      <c r="M195" s="125"/>
      <c r="N195" s="125"/>
    </row>
    <row r="196" spans="1:14" ht="58.5" customHeight="1">
      <c r="A196" s="122"/>
      <c r="B196" s="122" t="s">
        <v>508</v>
      </c>
      <c r="C196" s="122" t="s">
        <v>507</v>
      </c>
      <c r="D196" s="124">
        <v>3000</v>
      </c>
      <c r="E196" s="123" t="s">
        <v>488</v>
      </c>
      <c r="F196" s="125"/>
      <c r="G196" s="126" t="s">
        <v>214</v>
      </c>
      <c r="H196" s="127"/>
      <c r="I196" s="127">
        <f>D196*0.5</f>
        <v>1500</v>
      </c>
      <c r="J196" s="126">
        <f>D196*0.5</f>
        <v>1500</v>
      </c>
      <c r="K196" s="126"/>
      <c r="L196" s="126"/>
      <c r="M196" s="125"/>
      <c r="N196" s="125"/>
    </row>
    <row r="197" spans="1:14" ht="58.5" customHeight="1">
      <c r="A197" s="122"/>
      <c r="B197" s="122" t="s">
        <v>509</v>
      </c>
      <c r="C197" s="122" t="s">
        <v>510</v>
      </c>
      <c r="D197" s="124">
        <v>3000</v>
      </c>
      <c r="E197" s="123" t="s">
        <v>488</v>
      </c>
      <c r="F197" s="125"/>
      <c r="G197" s="126" t="s">
        <v>214</v>
      </c>
      <c r="H197" s="127"/>
      <c r="I197" s="127"/>
      <c r="J197" s="126">
        <f>D197*0.5</f>
        <v>1500</v>
      </c>
      <c r="K197" s="126">
        <f>D197*0.5</f>
        <v>1500</v>
      </c>
      <c r="L197" s="126"/>
      <c r="M197" s="125"/>
      <c r="N197" s="125"/>
    </row>
    <row r="198" spans="1:14" ht="58.5" customHeight="1">
      <c r="A198" s="122"/>
      <c r="B198" s="122" t="s">
        <v>202</v>
      </c>
      <c r="C198" s="122" t="s">
        <v>512</v>
      </c>
      <c r="D198" s="124">
        <v>3000</v>
      </c>
      <c r="E198" s="123" t="s">
        <v>488</v>
      </c>
      <c r="F198" s="125"/>
      <c r="G198" s="126" t="s">
        <v>214</v>
      </c>
      <c r="H198" s="127"/>
      <c r="I198" s="127"/>
      <c r="J198" s="126"/>
      <c r="K198" s="126">
        <f>D198*0.5</f>
        <v>1500</v>
      </c>
      <c r="L198" s="126">
        <f>D198*0.5</f>
        <v>1500</v>
      </c>
      <c r="M198" s="125"/>
      <c r="N198" s="125"/>
    </row>
    <row r="199" spans="1:14" ht="54" customHeight="1">
      <c r="A199" s="122"/>
      <c r="B199" s="122" t="s">
        <v>203</v>
      </c>
      <c r="C199" s="122" t="s">
        <v>490</v>
      </c>
      <c r="D199" s="124">
        <v>10000</v>
      </c>
      <c r="E199" s="123" t="s">
        <v>488</v>
      </c>
      <c r="F199" s="125"/>
      <c r="G199" s="126" t="s">
        <v>120</v>
      </c>
      <c r="H199" s="125"/>
      <c r="I199" s="127"/>
      <c r="J199" s="126">
        <f>D199*0.5</f>
        <v>5000</v>
      </c>
      <c r="K199" s="126">
        <f>D199*0.5</f>
        <v>5000</v>
      </c>
      <c r="L199" s="125"/>
      <c r="M199" s="125"/>
      <c r="N199" s="125"/>
    </row>
    <row r="200" spans="1:14" ht="39.75" customHeight="1">
      <c r="A200" s="272" t="s">
        <v>87</v>
      </c>
      <c r="B200" s="273"/>
      <c r="C200" s="274"/>
      <c r="D200" s="121">
        <f>SUM(D201:D202)</f>
        <v>7000</v>
      </c>
      <c r="E200" s="121"/>
      <c r="F200" s="121">
        <f t="shared" ref="F200:N200" si="89">SUM(F201:F202)</f>
        <v>0</v>
      </c>
      <c r="G200" s="121"/>
      <c r="H200" s="121">
        <f t="shared" si="89"/>
        <v>0</v>
      </c>
      <c r="I200" s="121">
        <f t="shared" si="89"/>
        <v>0</v>
      </c>
      <c r="J200" s="121">
        <f t="shared" si="89"/>
        <v>3500</v>
      </c>
      <c r="K200" s="121">
        <f t="shared" si="89"/>
        <v>1500</v>
      </c>
      <c r="L200" s="121">
        <f t="shared" si="89"/>
        <v>2000</v>
      </c>
      <c r="M200" s="121">
        <f t="shared" si="89"/>
        <v>0</v>
      </c>
      <c r="N200" s="121">
        <f t="shared" si="89"/>
        <v>0</v>
      </c>
    </row>
    <row r="201" spans="1:14" ht="62.25" customHeight="1">
      <c r="A201" s="122"/>
      <c r="B201" s="122" t="s">
        <v>204</v>
      </c>
      <c r="C201" s="122" t="s">
        <v>491</v>
      </c>
      <c r="D201" s="124">
        <v>2000</v>
      </c>
      <c r="E201" s="123" t="s">
        <v>488</v>
      </c>
      <c r="F201" s="125"/>
      <c r="G201" s="126" t="s">
        <v>120</v>
      </c>
      <c r="H201" s="125"/>
      <c r="I201" s="127"/>
      <c r="J201" s="135">
        <f>D201</f>
        <v>2000</v>
      </c>
      <c r="K201" s="125"/>
      <c r="L201" s="125"/>
      <c r="M201" s="125"/>
      <c r="N201" s="125"/>
    </row>
    <row r="202" spans="1:14" ht="59.25" customHeight="1">
      <c r="A202" s="122"/>
      <c r="B202" s="122" t="s">
        <v>205</v>
      </c>
      <c r="C202" s="122" t="s">
        <v>492</v>
      </c>
      <c r="D202" s="124">
        <v>5000</v>
      </c>
      <c r="E202" s="123" t="s">
        <v>488</v>
      </c>
      <c r="F202" s="125"/>
      <c r="G202" s="126" t="s">
        <v>120</v>
      </c>
      <c r="H202" s="125"/>
      <c r="I202" s="125"/>
      <c r="J202" s="127">
        <f>D202*0.3</f>
        <v>1500</v>
      </c>
      <c r="K202" s="127">
        <f>D202*0.3</f>
        <v>1500</v>
      </c>
      <c r="L202" s="126">
        <f>D202*0.4</f>
        <v>2000</v>
      </c>
      <c r="M202" s="125"/>
      <c r="N202" s="125"/>
    </row>
    <row r="203" spans="1:14" ht="27" customHeight="1">
      <c r="A203" s="315" t="s">
        <v>88</v>
      </c>
      <c r="B203" s="316"/>
      <c r="C203" s="317"/>
      <c r="D203" s="153">
        <f>D204</f>
        <v>21500</v>
      </c>
      <c r="E203" s="153"/>
      <c r="F203" s="153">
        <f t="shared" ref="F203:N203" si="90">F204</f>
        <v>0</v>
      </c>
      <c r="G203" s="153"/>
      <c r="H203" s="153">
        <f t="shared" si="90"/>
        <v>0</v>
      </c>
      <c r="I203" s="153">
        <f t="shared" si="90"/>
        <v>5500</v>
      </c>
      <c r="J203" s="153">
        <f t="shared" si="90"/>
        <v>8250</v>
      </c>
      <c r="K203" s="153">
        <f t="shared" si="90"/>
        <v>5250</v>
      </c>
      <c r="L203" s="153">
        <f t="shared" si="90"/>
        <v>2500</v>
      </c>
      <c r="M203" s="153">
        <f t="shared" si="90"/>
        <v>0</v>
      </c>
      <c r="N203" s="153">
        <f t="shared" si="90"/>
        <v>0</v>
      </c>
    </row>
    <row r="204" spans="1:14" ht="28.5" customHeight="1">
      <c r="A204" s="318" t="s">
        <v>89</v>
      </c>
      <c r="B204" s="319"/>
      <c r="C204" s="320"/>
      <c r="D204" s="154">
        <f>D205+D209+D214</f>
        <v>21500</v>
      </c>
      <c r="E204" s="154"/>
      <c r="F204" s="154">
        <f t="shared" ref="F204:N204" si="91">F205+F209+F214</f>
        <v>0</v>
      </c>
      <c r="G204" s="154"/>
      <c r="H204" s="154">
        <f t="shared" si="91"/>
        <v>0</v>
      </c>
      <c r="I204" s="154">
        <f t="shared" si="91"/>
        <v>5500</v>
      </c>
      <c r="J204" s="154">
        <f t="shared" si="91"/>
        <v>8250</v>
      </c>
      <c r="K204" s="154">
        <f t="shared" si="91"/>
        <v>5250</v>
      </c>
      <c r="L204" s="154">
        <f t="shared" si="91"/>
        <v>2500</v>
      </c>
      <c r="M204" s="154">
        <f t="shared" si="91"/>
        <v>0</v>
      </c>
      <c r="N204" s="154">
        <f t="shared" si="91"/>
        <v>0</v>
      </c>
    </row>
    <row r="205" spans="1:14" ht="29.25" customHeight="1">
      <c r="A205" s="312" t="s">
        <v>90</v>
      </c>
      <c r="B205" s="313"/>
      <c r="C205" s="314"/>
      <c r="D205" s="155">
        <f>D206</f>
        <v>5000</v>
      </c>
      <c r="E205" s="155"/>
      <c r="F205" s="155"/>
      <c r="G205" s="155"/>
      <c r="H205" s="155">
        <f t="shared" ref="H205:N207" si="92">H206</f>
        <v>0</v>
      </c>
      <c r="I205" s="155">
        <f t="shared" si="92"/>
        <v>0</v>
      </c>
      <c r="J205" s="155">
        <f t="shared" si="92"/>
        <v>2500</v>
      </c>
      <c r="K205" s="155">
        <f t="shared" si="92"/>
        <v>2500</v>
      </c>
      <c r="L205" s="155">
        <f t="shared" si="92"/>
        <v>0</v>
      </c>
      <c r="M205" s="155">
        <f t="shared" si="92"/>
        <v>0</v>
      </c>
      <c r="N205" s="155">
        <f t="shared" si="92"/>
        <v>0</v>
      </c>
    </row>
    <row r="206" spans="1:14" ht="42.75" customHeight="1">
      <c r="A206" s="309" t="s">
        <v>91</v>
      </c>
      <c r="B206" s="310"/>
      <c r="C206" s="311"/>
      <c r="D206" s="156">
        <f>D207</f>
        <v>5000</v>
      </c>
      <c r="E206" s="156"/>
      <c r="F206" s="156">
        <f t="shared" ref="F206" si="93">F207</f>
        <v>0</v>
      </c>
      <c r="G206" s="156"/>
      <c r="H206" s="156">
        <f t="shared" si="92"/>
        <v>0</v>
      </c>
      <c r="I206" s="156">
        <f t="shared" si="92"/>
        <v>0</v>
      </c>
      <c r="J206" s="156">
        <f t="shared" si="92"/>
        <v>2500</v>
      </c>
      <c r="K206" s="156">
        <f t="shared" si="92"/>
        <v>2500</v>
      </c>
      <c r="L206" s="156">
        <f t="shared" si="92"/>
        <v>0</v>
      </c>
      <c r="M206" s="156">
        <f t="shared" si="92"/>
        <v>0</v>
      </c>
      <c r="N206" s="156">
        <f t="shared" si="92"/>
        <v>0</v>
      </c>
    </row>
    <row r="207" spans="1:14" ht="42.75" customHeight="1">
      <c r="A207" s="272" t="s">
        <v>92</v>
      </c>
      <c r="B207" s="273"/>
      <c r="C207" s="274"/>
      <c r="D207" s="121">
        <f>D208</f>
        <v>5000</v>
      </c>
      <c r="E207" s="121"/>
      <c r="F207" s="121"/>
      <c r="G207" s="121"/>
      <c r="H207" s="121">
        <f t="shared" si="92"/>
        <v>0</v>
      </c>
      <c r="I207" s="121">
        <f t="shared" si="92"/>
        <v>0</v>
      </c>
      <c r="J207" s="121">
        <f t="shared" si="92"/>
        <v>2500</v>
      </c>
      <c r="K207" s="121">
        <f t="shared" si="92"/>
        <v>2500</v>
      </c>
      <c r="L207" s="121">
        <f t="shared" si="92"/>
        <v>0</v>
      </c>
      <c r="M207" s="121">
        <f t="shared" si="92"/>
        <v>0</v>
      </c>
      <c r="N207" s="121">
        <f t="shared" si="92"/>
        <v>0</v>
      </c>
    </row>
    <row r="208" spans="1:14" ht="51" customHeight="1">
      <c r="A208" s="122"/>
      <c r="B208" s="122" t="s">
        <v>206</v>
      </c>
      <c r="C208" s="122" t="s">
        <v>372</v>
      </c>
      <c r="D208" s="124">
        <v>5000</v>
      </c>
      <c r="E208" s="123" t="s">
        <v>496</v>
      </c>
      <c r="F208" s="125"/>
      <c r="G208" s="126" t="s">
        <v>120</v>
      </c>
      <c r="H208" s="125"/>
      <c r="I208" s="127"/>
      <c r="J208" s="127">
        <f>D208*0.5</f>
        <v>2500</v>
      </c>
      <c r="K208" s="126">
        <f>D208*0.5</f>
        <v>2500</v>
      </c>
      <c r="L208" s="125"/>
      <c r="M208" s="125"/>
      <c r="N208" s="125"/>
    </row>
    <row r="209" spans="1:14" ht="31.5" customHeight="1">
      <c r="A209" s="312" t="s">
        <v>93</v>
      </c>
      <c r="B209" s="313"/>
      <c r="C209" s="314"/>
      <c r="D209" s="155">
        <f>D210</f>
        <v>4500</v>
      </c>
      <c r="E209" s="155"/>
      <c r="F209" s="155">
        <f t="shared" ref="F209:N210" si="94">F210</f>
        <v>0</v>
      </c>
      <c r="G209" s="155"/>
      <c r="H209" s="155">
        <f t="shared" si="94"/>
        <v>0</v>
      </c>
      <c r="I209" s="155">
        <f t="shared" si="94"/>
        <v>2000</v>
      </c>
      <c r="J209" s="155">
        <f t="shared" si="94"/>
        <v>2250</v>
      </c>
      <c r="K209" s="155">
        <f t="shared" si="94"/>
        <v>250</v>
      </c>
      <c r="L209" s="155">
        <f t="shared" si="94"/>
        <v>0</v>
      </c>
      <c r="M209" s="155">
        <f t="shared" si="94"/>
        <v>0</v>
      </c>
      <c r="N209" s="155">
        <f t="shared" si="94"/>
        <v>0</v>
      </c>
    </row>
    <row r="210" spans="1:14" ht="41.25" customHeight="1">
      <c r="A210" s="309" t="s">
        <v>94</v>
      </c>
      <c r="B210" s="310"/>
      <c r="C210" s="311"/>
      <c r="D210" s="156">
        <f>D211</f>
        <v>4500</v>
      </c>
      <c r="E210" s="156"/>
      <c r="F210" s="156">
        <f t="shared" si="94"/>
        <v>0</v>
      </c>
      <c r="G210" s="156"/>
      <c r="H210" s="156">
        <f t="shared" si="94"/>
        <v>0</v>
      </c>
      <c r="I210" s="156">
        <f t="shared" si="94"/>
        <v>2000</v>
      </c>
      <c r="J210" s="156">
        <f t="shared" si="94"/>
        <v>2250</v>
      </c>
      <c r="K210" s="156">
        <f t="shared" si="94"/>
        <v>250</v>
      </c>
      <c r="L210" s="156">
        <f t="shared" si="94"/>
        <v>0</v>
      </c>
      <c r="M210" s="156">
        <f t="shared" si="94"/>
        <v>0</v>
      </c>
      <c r="N210" s="156">
        <f t="shared" si="94"/>
        <v>0</v>
      </c>
    </row>
    <row r="211" spans="1:14" ht="41.25" customHeight="1">
      <c r="A211" s="272" t="s">
        <v>312</v>
      </c>
      <c r="B211" s="273"/>
      <c r="C211" s="274"/>
      <c r="D211" s="121">
        <f>SUM(D212:D213)</f>
        <v>4500</v>
      </c>
      <c r="E211" s="121"/>
      <c r="F211" s="121">
        <f t="shared" ref="F211:N211" si="95">SUM(F212:F213)</f>
        <v>0</v>
      </c>
      <c r="G211" s="121"/>
      <c r="H211" s="121">
        <f t="shared" si="95"/>
        <v>0</v>
      </c>
      <c r="I211" s="121">
        <f t="shared" si="95"/>
        <v>2000</v>
      </c>
      <c r="J211" s="121">
        <f t="shared" si="95"/>
        <v>2250</v>
      </c>
      <c r="K211" s="121">
        <f t="shared" si="95"/>
        <v>250</v>
      </c>
      <c r="L211" s="121">
        <f t="shared" si="95"/>
        <v>0</v>
      </c>
      <c r="M211" s="121">
        <f t="shared" si="95"/>
        <v>0</v>
      </c>
      <c r="N211" s="121">
        <f t="shared" si="95"/>
        <v>0</v>
      </c>
    </row>
    <row r="212" spans="1:14" ht="57.75" customHeight="1">
      <c r="A212" s="122"/>
      <c r="B212" s="122" t="s">
        <v>208</v>
      </c>
      <c r="C212" s="122" t="s">
        <v>493</v>
      </c>
      <c r="D212" s="124">
        <v>4000</v>
      </c>
      <c r="E212" s="123" t="s">
        <v>494</v>
      </c>
      <c r="F212" s="125"/>
      <c r="G212" s="126" t="s">
        <v>120</v>
      </c>
      <c r="H212" s="125"/>
      <c r="I212" s="127">
        <f>D212*0.5</f>
        <v>2000</v>
      </c>
      <c r="J212" s="127">
        <f>D212*0.5</f>
        <v>2000</v>
      </c>
      <c r="K212" s="125"/>
      <c r="L212" s="125"/>
      <c r="M212" s="125"/>
      <c r="N212" s="125"/>
    </row>
    <row r="213" spans="1:14" ht="62.25" customHeight="1">
      <c r="A213" s="122"/>
      <c r="B213" s="122" t="s">
        <v>209</v>
      </c>
      <c r="C213" s="136" t="s">
        <v>207</v>
      </c>
      <c r="D213" s="124">
        <v>500</v>
      </c>
      <c r="E213" s="123" t="s">
        <v>495</v>
      </c>
      <c r="F213" s="125"/>
      <c r="G213" s="126" t="s">
        <v>120</v>
      </c>
      <c r="H213" s="125"/>
      <c r="I213" s="125"/>
      <c r="J213" s="127">
        <f>D213*0.5</f>
        <v>250</v>
      </c>
      <c r="K213" s="127">
        <f>D213*0.5</f>
        <v>250</v>
      </c>
      <c r="L213" s="125"/>
      <c r="M213" s="125"/>
      <c r="N213" s="125"/>
    </row>
    <row r="214" spans="1:14" ht="36" customHeight="1">
      <c r="A214" s="312" t="s">
        <v>95</v>
      </c>
      <c r="B214" s="313"/>
      <c r="C214" s="314"/>
      <c r="D214" s="155">
        <f>D215</f>
        <v>12000</v>
      </c>
      <c r="E214" s="155"/>
      <c r="F214" s="155">
        <f t="shared" ref="F214:N214" si="96">F215</f>
        <v>0</v>
      </c>
      <c r="G214" s="155"/>
      <c r="H214" s="155">
        <f t="shared" si="96"/>
        <v>0</v>
      </c>
      <c r="I214" s="155">
        <f t="shared" si="96"/>
        <v>3500</v>
      </c>
      <c r="J214" s="155">
        <f t="shared" si="96"/>
        <v>3500</v>
      </c>
      <c r="K214" s="155">
        <f t="shared" si="96"/>
        <v>2500</v>
      </c>
      <c r="L214" s="155">
        <f t="shared" si="96"/>
        <v>2500</v>
      </c>
      <c r="M214" s="155">
        <f t="shared" si="96"/>
        <v>0</v>
      </c>
      <c r="N214" s="155">
        <f t="shared" si="96"/>
        <v>0</v>
      </c>
    </row>
    <row r="215" spans="1:14" ht="27.75" customHeight="1">
      <c r="A215" s="309" t="s">
        <v>96</v>
      </c>
      <c r="B215" s="310"/>
      <c r="C215" s="311"/>
      <c r="D215" s="156">
        <f>D216+D218</f>
        <v>12000</v>
      </c>
      <c r="E215" s="156"/>
      <c r="F215" s="156">
        <f t="shared" ref="F215:N215" si="97">F216+F218</f>
        <v>0</v>
      </c>
      <c r="G215" s="156"/>
      <c r="H215" s="156">
        <f t="shared" si="97"/>
        <v>0</v>
      </c>
      <c r="I215" s="156">
        <f t="shared" si="97"/>
        <v>3500</v>
      </c>
      <c r="J215" s="156">
        <f t="shared" si="97"/>
        <v>3500</v>
      </c>
      <c r="K215" s="156">
        <f t="shared" si="97"/>
        <v>2500</v>
      </c>
      <c r="L215" s="156">
        <f t="shared" si="97"/>
        <v>2500</v>
      </c>
      <c r="M215" s="156">
        <f t="shared" si="97"/>
        <v>0</v>
      </c>
      <c r="N215" s="156">
        <f t="shared" si="97"/>
        <v>0</v>
      </c>
    </row>
    <row r="216" spans="1:14" ht="47.25" customHeight="1">
      <c r="A216" s="272" t="s">
        <v>97</v>
      </c>
      <c r="B216" s="273"/>
      <c r="C216" s="274"/>
      <c r="D216" s="121">
        <f>D217</f>
        <v>2000</v>
      </c>
      <c r="E216" s="121"/>
      <c r="F216" s="121">
        <f t="shared" ref="F216:N216" si="98">F217</f>
        <v>0</v>
      </c>
      <c r="G216" s="121"/>
      <c r="H216" s="121">
        <f t="shared" si="98"/>
        <v>0</v>
      </c>
      <c r="I216" s="121">
        <f t="shared" si="98"/>
        <v>1000</v>
      </c>
      <c r="J216" s="121">
        <f t="shared" si="98"/>
        <v>1000</v>
      </c>
      <c r="K216" s="121">
        <f t="shared" si="98"/>
        <v>0</v>
      </c>
      <c r="L216" s="121">
        <f t="shared" si="98"/>
        <v>0</v>
      </c>
      <c r="M216" s="121">
        <f t="shared" si="98"/>
        <v>0</v>
      </c>
      <c r="N216" s="121">
        <f t="shared" si="98"/>
        <v>0</v>
      </c>
    </row>
    <row r="217" spans="1:14" ht="69.75" customHeight="1">
      <c r="A217" s="122"/>
      <c r="B217" s="123" t="s">
        <v>210</v>
      </c>
      <c r="C217" s="136" t="s">
        <v>497</v>
      </c>
      <c r="D217" s="124">
        <v>2000</v>
      </c>
      <c r="E217" s="126" t="s">
        <v>315</v>
      </c>
      <c r="F217" s="125"/>
      <c r="G217" s="126" t="s">
        <v>120</v>
      </c>
      <c r="H217" s="127"/>
      <c r="I217" s="127">
        <f>D217*0.5</f>
        <v>1000</v>
      </c>
      <c r="J217" s="127">
        <f>D217*0.5</f>
        <v>1000</v>
      </c>
      <c r="K217" s="127"/>
      <c r="L217" s="127"/>
      <c r="M217" s="127"/>
      <c r="N217" s="127"/>
    </row>
    <row r="218" spans="1:14" ht="41.25" customHeight="1">
      <c r="A218" s="272" t="s">
        <v>319</v>
      </c>
      <c r="B218" s="273"/>
      <c r="C218" s="274"/>
      <c r="D218" s="121">
        <f>SUM(D219:D220)</f>
        <v>10000</v>
      </c>
      <c r="E218" s="121"/>
      <c r="F218" s="121"/>
      <c r="G218" s="121"/>
      <c r="H218" s="121">
        <f t="shared" ref="H218:N218" si="99">SUM(H219:H220)</f>
        <v>0</v>
      </c>
      <c r="I218" s="121">
        <f t="shared" si="99"/>
        <v>2500</v>
      </c>
      <c r="J218" s="121">
        <f t="shared" si="99"/>
        <v>2500</v>
      </c>
      <c r="K218" s="121">
        <f t="shared" si="99"/>
        <v>2500</v>
      </c>
      <c r="L218" s="121">
        <f t="shared" si="99"/>
        <v>2500</v>
      </c>
      <c r="M218" s="121">
        <f t="shared" si="99"/>
        <v>0</v>
      </c>
      <c r="N218" s="121">
        <f t="shared" si="99"/>
        <v>0</v>
      </c>
    </row>
    <row r="219" spans="1:14" ht="112.5" customHeight="1">
      <c r="A219" s="125"/>
      <c r="B219" s="126" t="s">
        <v>320</v>
      </c>
      <c r="C219" s="122" t="s">
        <v>498</v>
      </c>
      <c r="D219" s="124">
        <v>5000</v>
      </c>
      <c r="E219" s="126" t="s">
        <v>315</v>
      </c>
      <c r="F219" s="157"/>
      <c r="G219" s="126" t="s">
        <v>120</v>
      </c>
      <c r="H219" s="127"/>
      <c r="I219" s="127">
        <f>D219*0.5</f>
        <v>2500</v>
      </c>
      <c r="J219" s="127">
        <f>D219*0.5</f>
        <v>2500</v>
      </c>
      <c r="K219" s="127"/>
      <c r="L219" s="127"/>
      <c r="M219" s="127"/>
      <c r="N219" s="127"/>
    </row>
    <row r="220" spans="1:14" ht="60.75" customHeight="1">
      <c r="A220" s="125"/>
      <c r="B220" s="126" t="s">
        <v>320</v>
      </c>
      <c r="C220" s="122" t="s">
        <v>499</v>
      </c>
      <c r="D220" s="158">
        <v>5000</v>
      </c>
      <c r="E220" s="159" t="s">
        <v>315</v>
      </c>
      <c r="F220" s="160"/>
      <c r="G220" s="159" t="s">
        <v>120</v>
      </c>
      <c r="H220" s="161"/>
      <c r="I220" s="161"/>
      <c r="J220" s="161"/>
      <c r="K220" s="161">
        <f>D220*0.5</f>
        <v>2500</v>
      </c>
      <c r="L220" s="161">
        <f>D220*0.5</f>
        <v>2500</v>
      </c>
      <c r="M220" s="161"/>
      <c r="N220" s="161"/>
    </row>
    <row r="221" spans="1:14" ht="15.75">
      <c r="A221" s="113"/>
      <c r="B221" s="114"/>
      <c r="C221" s="115" t="s">
        <v>139</v>
      </c>
      <c r="D221" s="116">
        <f>D6+D68+D151+D203</f>
        <v>309870</v>
      </c>
      <c r="E221" s="162"/>
      <c r="F221" s="162"/>
      <c r="G221" s="163"/>
      <c r="H221" s="164">
        <f>H5</f>
        <v>1620</v>
      </c>
      <c r="I221" s="164">
        <f t="shared" ref="I221:N221" si="100">I5</f>
        <v>49360</v>
      </c>
      <c r="J221" s="164">
        <f t="shared" si="100"/>
        <v>97217.5</v>
      </c>
      <c r="K221" s="164">
        <f t="shared" si="100"/>
        <v>92717.5</v>
      </c>
      <c r="L221" s="164">
        <f t="shared" si="100"/>
        <v>37800</v>
      </c>
      <c r="M221" s="164">
        <f t="shared" si="100"/>
        <v>16975</v>
      </c>
      <c r="N221" s="164">
        <f t="shared" si="100"/>
        <v>10150</v>
      </c>
    </row>
  </sheetData>
  <mergeCells count="115">
    <mergeCell ref="A53:C53"/>
    <mergeCell ref="A210:C210"/>
    <mergeCell ref="A211:C211"/>
    <mergeCell ref="A214:C214"/>
    <mergeCell ref="A215:C215"/>
    <mergeCell ref="A216:C216"/>
    <mergeCell ref="A218:C218"/>
    <mergeCell ref="A203:C203"/>
    <mergeCell ref="A204:C204"/>
    <mergeCell ref="A205:C205"/>
    <mergeCell ref="A206:C206"/>
    <mergeCell ref="A207:C207"/>
    <mergeCell ref="A209:C209"/>
    <mergeCell ref="A187:C187"/>
    <mergeCell ref="A189:C189"/>
    <mergeCell ref="A191:C191"/>
    <mergeCell ref="A192:C192"/>
    <mergeCell ref="A193:C193"/>
    <mergeCell ref="A200:C200"/>
    <mergeCell ref="A172:C172"/>
    <mergeCell ref="A179:C179"/>
    <mergeCell ref="A180:C180"/>
    <mergeCell ref="A181:C181"/>
    <mergeCell ref="A184:C184"/>
    <mergeCell ref="A185:C185"/>
    <mergeCell ref="A161:C161"/>
    <mergeCell ref="A164:C164"/>
    <mergeCell ref="A166:C166"/>
    <mergeCell ref="A168:C168"/>
    <mergeCell ref="A169:C169"/>
    <mergeCell ref="A171:C171"/>
    <mergeCell ref="A147:C147"/>
    <mergeCell ref="A151:C151"/>
    <mergeCell ref="A152:C152"/>
    <mergeCell ref="A153:C153"/>
    <mergeCell ref="A154:C154"/>
    <mergeCell ref="A155:C155"/>
    <mergeCell ref="A131:C131"/>
    <mergeCell ref="A134:C134"/>
    <mergeCell ref="A136:C136"/>
    <mergeCell ref="A137:C137"/>
    <mergeCell ref="A145:C145"/>
    <mergeCell ref="A146:C146"/>
    <mergeCell ref="A121:C121"/>
    <mergeCell ref="A123:C123"/>
    <mergeCell ref="A124:C124"/>
    <mergeCell ref="A125:C125"/>
    <mergeCell ref="A127:C127"/>
    <mergeCell ref="A129:C129"/>
    <mergeCell ref="A138:C138"/>
    <mergeCell ref="A140:C140"/>
    <mergeCell ref="A112:C112"/>
    <mergeCell ref="A114:C114"/>
    <mergeCell ref="A116:C116"/>
    <mergeCell ref="A118:C118"/>
    <mergeCell ref="A120:C120"/>
    <mergeCell ref="A96:C96"/>
    <mergeCell ref="A97:C97"/>
    <mergeCell ref="A99:C99"/>
    <mergeCell ref="A101:C101"/>
    <mergeCell ref="A104:C104"/>
    <mergeCell ref="A106:C106"/>
    <mergeCell ref="A86:C86"/>
    <mergeCell ref="A87:C87"/>
    <mergeCell ref="A89:C89"/>
    <mergeCell ref="A90:C90"/>
    <mergeCell ref="A91:C91"/>
    <mergeCell ref="A93:C93"/>
    <mergeCell ref="A81:C81"/>
    <mergeCell ref="A83:C83"/>
    <mergeCell ref="A109:C109"/>
    <mergeCell ref="A66:C66"/>
    <mergeCell ref="A68:C68"/>
    <mergeCell ref="A69:C69"/>
    <mergeCell ref="A70:C70"/>
    <mergeCell ref="A71:C71"/>
    <mergeCell ref="A72:C72"/>
    <mergeCell ref="A55:C55"/>
    <mergeCell ref="A56:C56"/>
    <mergeCell ref="A57:C57"/>
    <mergeCell ref="A59:C59"/>
    <mergeCell ref="A61:C61"/>
    <mergeCell ref="A63:C63"/>
    <mergeCell ref="A35:C35"/>
    <mergeCell ref="A36:C36"/>
    <mergeCell ref="A37:C37"/>
    <mergeCell ref="A42:C42"/>
    <mergeCell ref="A47:C47"/>
    <mergeCell ref="A51:C51"/>
    <mergeCell ref="A20:C20"/>
    <mergeCell ref="A24:C24"/>
    <mergeCell ref="A25:C25"/>
    <mergeCell ref="A26:C26"/>
    <mergeCell ref="A29:C29"/>
    <mergeCell ref="A32:C32"/>
    <mergeCell ref="A8:C8"/>
    <mergeCell ref="A9:C9"/>
    <mergeCell ref="A10:C10"/>
    <mergeCell ref="A11:C11"/>
    <mergeCell ref="A17:C17"/>
    <mergeCell ref="J6:J7"/>
    <mergeCell ref="K6:K7"/>
    <mergeCell ref="L6:L7"/>
    <mergeCell ref="M6:M7"/>
    <mergeCell ref="N6:N7"/>
    <mergeCell ref="A1:D1"/>
    <mergeCell ref="A2:D2"/>
    <mergeCell ref="A6:C7"/>
    <mergeCell ref="H3:N3"/>
    <mergeCell ref="D6:D7"/>
    <mergeCell ref="E6:E7"/>
    <mergeCell ref="F6:F7"/>
    <mergeCell ref="G6:G7"/>
    <mergeCell ref="H6:H7"/>
    <mergeCell ref="I6:I7"/>
  </mergeCells>
  <pageMargins left="0.11811023622047245" right="0" top="0.35433070866141736" bottom="0.74803149606299213" header="0.39370078740157483" footer="0.31496062992125984"/>
  <pageSetup paperSize="9" orientation="landscape" r:id="rId1"/>
  <headerFooter>
    <oddFooter>&amp;C&amp;"Arial Narrow,Курсив"&amp;8“Проектът се осъществява с финансовата подкрепа на Оперативна
програма “Административен капацитет”, съфинансирана от Европейския съюз
чрез Европейския социален фонд.”&amp;R&amp;P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8"/>
  <sheetViews>
    <sheetView zoomScale="70" zoomScaleNormal="70" workbookViewId="0">
      <selection activeCell="H33" sqref="H33"/>
    </sheetView>
  </sheetViews>
  <sheetFormatPr defaultRowHeight="15"/>
  <cols>
    <col min="1" max="1" width="4.42578125" style="1" customWidth="1"/>
    <col min="2" max="2" width="30.42578125" customWidth="1"/>
    <col min="3" max="3" width="16.140625" customWidth="1"/>
    <col min="8" max="8" width="14.7109375" customWidth="1"/>
    <col min="9" max="9" width="30.140625" customWidth="1"/>
  </cols>
  <sheetData>
    <row r="1" spans="1:9">
      <c r="A1" s="332" t="s">
        <v>583</v>
      </c>
      <c r="B1" s="332"/>
      <c r="C1" s="332"/>
      <c r="D1" s="332"/>
      <c r="E1" s="332"/>
      <c r="F1" s="332"/>
      <c r="G1" s="332"/>
      <c r="H1" s="332"/>
      <c r="I1" s="332"/>
    </row>
    <row r="2" spans="1:9" ht="15.75" thickBot="1">
      <c r="A2" s="333"/>
      <c r="B2" s="333"/>
      <c r="C2" s="333"/>
      <c r="D2" s="333"/>
      <c r="E2" s="333"/>
      <c r="F2" s="333"/>
      <c r="G2" s="333"/>
      <c r="H2" s="333"/>
      <c r="I2" s="333"/>
    </row>
    <row r="3" spans="1:9" ht="15.75" thickTop="1">
      <c r="A3" s="321"/>
      <c r="B3" s="322"/>
      <c r="C3" s="322"/>
      <c r="D3" s="322"/>
      <c r="E3" s="322"/>
      <c r="F3" s="322"/>
      <c r="G3" s="322"/>
      <c r="H3" s="322"/>
      <c r="I3" s="323"/>
    </row>
    <row r="4" spans="1:9">
      <c r="A4" s="324" t="s">
        <v>572</v>
      </c>
      <c r="B4" s="325"/>
      <c r="C4" s="325"/>
      <c r="D4" s="325"/>
      <c r="E4" s="325"/>
      <c r="F4" s="325"/>
      <c r="G4" s="325"/>
      <c r="H4" s="325"/>
      <c r="I4" s="326"/>
    </row>
    <row r="5" spans="1:9" ht="3" customHeight="1">
      <c r="A5" s="324"/>
      <c r="B5" s="325"/>
      <c r="C5" s="325"/>
      <c r="D5" s="325"/>
      <c r="E5" s="325"/>
      <c r="F5" s="325"/>
      <c r="G5" s="325"/>
      <c r="H5" s="325"/>
      <c r="I5" s="326"/>
    </row>
    <row r="6" spans="1:9" ht="13.5" hidden="1" customHeight="1" thickBot="1">
      <c r="A6" s="324"/>
      <c r="B6" s="325"/>
      <c r="C6" s="325"/>
      <c r="D6" s="325"/>
      <c r="E6" s="325"/>
      <c r="F6" s="325"/>
      <c r="G6" s="325"/>
      <c r="H6" s="325"/>
      <c r="I6" s="326"/>
    </row>
    <row r="7" spans="1:9" ht="40.5">
      <c r="A7" s="327" t="s">
        <v>534</v>
      </c>
      <c r="B7" s="328" t="s">
        <v>535</v>
      </c>
      <c r="C7" s="102" t="s">
        <v>536</v>
      </c>
      <c r="D7" s="328" t="s">
        <v>538</v>
      </c>
      <c r="E7" s="102" t="s">
        <v>539</v>
      </c>
      <c r="F7" s="102" t="s">
        <v>541</v>
      </c>
      <c r="G7" s="102" t="s">
        <v>543</v>
      </c>
      <c r="H7" s="328" t="s">
        <v>545</v>
      </c>
      <c r="I7" s="328" t="s">
        <v>546</v>
      </c>
    </row>
    <row r="8" spans="1:9" ht="40.5">
      <c r="A8" s="327"/>
      <c r="B8" s="328"/>
      <c r="C8" s="102" t="s">
        <v>537</v>
      </c>
      <c r="D8" s="328"/>
      <c r="E8" s="102" t="s">
        <v>540</v>
      </c>
      <c r="F8" s="102" t="s">
        <v>542</v>
      </c>
      <c r="G8" s="102" t="s">
        <v>544</v>
      </c>
      <c r="H8" s="328"/>
      <c r="I8" s="328"/>
    </row>
    <row r="9" spans="1:9">
      <c r="A9" s="327"/>
      <c r="B9" s="328"/>
      <c r="C9" s="103"/>
      <c r="D9" s="328"/>
      <c r="E9" s="103"/>
      <c r="F9" s="103"/>
      <c r="G9" s="103"/>
      <c r="H9" s="328"/>
      <c r="I9" s="328"/>
    </row>
    <row r="10" spans="1:9" ht="84" customHeight="1">
      <c r="A10" s="330">
        <v>1</v>
      </c>
      <c r="B10" s="329" t="s">
        <v>547</v>
      </c>
      <c r="C10" s="329" t="s">
        <v>548</v>
      </c>
      <c r="D10" s="329" t="s">
        <v>549</v>
      </c>
      <c r="E10" s="329" t="s">
        <v>550</v>
      </c>
      <c r="F10" s="331" t="s">
        <v>573</v>
      </c>
      <c r="G10" s="329" t="s">
        <v>574</v>
      </c>
      <c r="H10" s="329" t="s">
        <v>552</v>
      </c>
      <c r="I10" s="329" t="s">
        <v>553</v>
      </c>
    </row>
    <row r="11" spans="1:9" hidden="1">
      <c r="A11" s="330"/>
      <c r="B11" s="329"/>
      <c r="C11" s="329"/>
      <c r="D11" s="329"/>
      <c r="E11" s="329"/>
      <c r="F11" s="331"/>
      <c r="G11" s="329"/>
      <c r="H11" s="329"/>
      <c r="I11" s="329"/>
    </row>
    <row r="12" spans="1:9" hidden="1">
      <c r="A12" s="330"/>
      <c r="B12" s="329"/>
      <c r="C12" s="329"/>
      <c r="D12" s="329"/>
      <c r="E12" s="329"/>
      <c r="F12" s="331"/>
      <c r="G12" s="329"/>
      <c r="H12" s="329"/>
      <c r="I12" s="329"/>
    </row>
    <row r="13" spans="1:9" hidden="1">
      <c r="A13" s="330"/>
      <c r="B13" s="329"/>
      <c r="C13" s="329"/>
      <c r="D13" s="329"/>
      <c r="E13" s="329"/>
      <c r="F13" s="331"/>
      <c r="G13" s="329"/>
      <c r="H13" s="329"/>
      <c r="I13" s="329"/>
    </row>
    <row r="14" spans="1:9" hidden="1">
      <c r="A14" s="330"/>
      <c r="B14" s="329"/>
      <c r="C14" s="329"/>
      <c r="D14" s="329"/>
      <c r="E14" s="329"/>
      <c r="F14" s="331"/>
      <c r="G14" s="329"/>
      <c r="H14" s="329"/>
      <c r="I14" s="329"/>
    </row>
    <row r="15" spans="1:9" hidden="1">
      <c r="A15" s="330"/>
      <c r="B15" s="329"/>
      <c r="C15" s="329"/>
      <c r="D15" s="329"/>
      <c r="E15" s="329"/>
      <c r="F15" s="331"/>
      <c r="G15" s="329"/>
      <c r="H15" s="329"/>
      <c r="I15" s="329"/>
    </row>
    <row r="16" spans="1:9" hidden="1">
      <c r="A16" s="330"/>
      <c r="B16" s="329"/>
      <c r="C16" s="329"/>
      <c r="D16" s="329"/>
      <c r="E16" s="329"/>
      <c r="F16" s="331"/>
      <c r="G16" s="329"/>
      <c r="H16" s="329"/>
      <c r="I16" s="329"/>
    </row>
    <row r="17" spans="1:9" ht="102" customHeight="1">
      <c r="A17" s="330">
        <v>2</v>
      </c>
      <c r="B17" s="329" t="s">
        <v>554</v>
      </c>
      <c r="C17" s="104" t="s">
        <v>555</v>
      </c>
      <c r="D17" s="329" t="s">
        <v>549</v>
      </c>
      <c r="E17" s="329" t="s">
        <v>550</v>
      </c>
      <c r="F17" s="331" t="s">
        <v>573</v>
      </c>
      <c r="G17" s="329" t="s">
        <v>557</v>
      </c>
      <c r="H17" s="329" t="s">
        <v>558</v>
      </c>
      <c r="I17" s="329" t="s">
        <v>559</v>
      </c>
    </row>
    <row r="18" spans="1:9" ht="48.75" customHeight="1">
      <c r="A18" s="330"/>
      <c r="B18" s="329"/>
      <c r="C18" s="104" t="s">
        <v>556</v>
      </c>
      <c r="D18" s="329"/>
      <c r="E18" s="329"/>
      <c r="F18" s="331"/>
      <c r="G18" s="329"/>
      <c r="H18" s="329"/>
      <c r="I18" s="329"/>
    </row>
    <row r="19" spans="1:9" ht="7.5" customHeight="1">
      <c r="A19" s="330"/>
      <c r="B19" s="329"/>
      <c r="C19" s="104"/>
      <c r="D19" s="329"/>
      <c r="E19" s="329"/>
      <c r="F19" s="331"/>
      <c r="G19" s="329"/>
      <c r="H19" s="329"/>
      <c r="I19" s="329"/>
    </row>
    <row r="20" spans="1:9" ht="2.25" customHeight="1">
      <c r="A20" s="330"/>
      <c r="B20" s="329"/>
      <c r="C20" s="104"/>
      <c r="D20" s="329"/>
      <c r="E20" s="329"/>
      <c r="F20" s="331"/>
      <c r="G20" s="329"/>
      <c r="H20" s="329"/>
      <c r="I20" s="329"/>
    </row>
    <row r="21" spans="1:9" ht="10.5" hidden="1" customHeight="1" thickBot="1">
      <c r="A21" s="330"/>
      <c r="B21" s="329"/>
      <c r="C21" s="105"/>
      <c r="D21" s="329"/>
      <c r="E21" s="329"/>
      <c r="F21" s="331"/>
      <c r="G21" s="329"/>
      <c r="H21" s="329"/>
      <c r="I21" s="329"/>
    </row>
    <row r="22" spans="1:9" hidden="1">
      <c r="A22" s="330"/>
      <c r="B22" s="329"/>
      <c r="C22" s="105"/>
      <c r="D22" s="329"/>
      <c r="E22" s="329"/>
      <c r="F22" s="331"/>
      <c r="G22" s="329"/>
      <c r="H22" s="329"/>
      <c r="I22" s="329"/>
    </row>
    <row r="23" spans="1:9" hidden="1">
      <c r="A23" s="330"/>
      <c r="B23" s="329"/>
      <c r="C23" s="105"/>
      <c r="D23" s="329"/>
      <c r="E23" s="329"/>
      <c r="F23" s="331"/>
      <c r="G23" s="329"/>
      <c r="H23" s="329"/>
      <c r="I23" s="329"/>
    </row>
    <row r="24" spans="1:9" ht="46.5" customHeight="1">
      <c r="A24" s="330">
        <v>3</v>
      </c>
      <c r="B24" s="329" t="s">
        <v>560</v>
      </c>
      <c r="C24" s="329" t="s">
        <v>548</v>
      </c>
      <c r="D24" s="329" t="s">
        <v>549</v>
      </c>
      <c r="E24" s="329" t="s">
        <v>550</v>
      </c>
      <c r="F24" s="331" t="s">
        <v>573</v>
      </c>
      <c r="G24" s="329" t="s">
        <v>561</v>
      </c>
      <c r="H24" s="104" t="s">
        <v>552</v>
      </c>
      <c r="I24" s="329" t="s">
        <v>563</v>
      </c>
    </row>
    <row r="25" spans="1:9" ht="42.75" customHeight="1">
      <c r="A25" s="330"/>
      <c r="B25" s="329"/>
      <c r="C25" s="329"/>
      <c r="D25" s="329"/>
      <c r="E25" s="329"/>
      <c r="F25" s="331"/>
      <c r="G25" s="329"/>
      <c r="H25" s="104" t="s">
        <v>562</v>
      </c>
      <c r="I25" s="329"/>
    </row>
    <row r="26" spans="1:9" ht="15.75" hidden="1">
      <c r="A26" s="330"/>
      <c r="B26" s="329"/>
      <c r="C26" s="329"/>
      <c r="D26" s="329"/>
      <c r="E26" s="329"/>
      <c r="F26" s="331"/>
      <c r="G26" s="329"/>
      <c r="H26" s="104"/>
      <c r="I26" s="329"/>
    </row>
    <row r="27" spans="1:9" hidden="1">
      <c r="A27" s="330"/>
      <c r="B27" s="329"/>
      <c r="C27" s="329"/>
      <c r="D27" s="329"/>
      <c r="E27" s="329"/>
      <c r="F27" s="331"/>
      <c r="G27" s="329"/>
      <c r="H27" s="105"/>
      <c r="I27" s="329"/>
    </row>
    <row r="28" spans="1:9" hidden="1">
      <c r="A28" s="330"/>
      <c r="B28" s="329"/>
      <c r="C28" s="329"/>
      <c r="D28" s="329"/>
      <c r="E28" s="329"/>
      <c r="F28" s="331"/>
      <c r="G28" s="329"/>
      <c r="H28" s="105"/>
      <c r="I28" s="329"/>
    </row>
    <row r="29" spans="1:9" hidden="1">
      <c r="A29" s="330"/>
      <c r="B29" s="329"/>
      <c r="C29" s="329"/>
      <c r="D29" s="329"/>
      <c r="E29" s="329"/>
      <c r="F29" s="331"/>
      <c r="G29" s="329"/>
      <c r="H29" s="105"/>
      <c r="I29" s="329"/>
    </row>
    <row r="30" spans="1:9" hidden="1">
      <c r="A30" s="330"/>
      <c r="B30" s="329"/>
      <c r="C30" s="329"/>
      <c r="D30" s="329"/>
      <c r="E30" s="329"/>
      <c r="F30" s="331"/>
      <c r="G30" s="329"/>
      <c r="H30" s="105"/>
      <c r="I30" s="329"/>
    </row>
    <row r="31" spans="1:9" hidden="1">
      <c r="A31" s="330"/>
      <c r="B31" s="329"/>
      <c r="C31" s="329"/>
      <c r="D31" s="329"/>
      <c r="E31" s="329"/>
      <c r="F31" s="331"/>
      <c r="G31" s="329"/>
      <c r="H31" s="105"/>
      <c r="I31" s="329"/>
    </row>
    <row r="32" spans="1:9" hidden="1">
      <c r="A32" s="330"/>
      <c r="B32" s="329"/>
      <c r="C32" s="329"/>
      <c r="D32" s="329"/>
      <c r="E32" s="329"/>
      <c r="F32" s="331"/>
      <c r="G32" s="329"/>
      <c r="H32" s="105"/>
      <c r="I32" s="329"/>
    </row>
    <row r="33" spans="1:9" ht="87.75" customHeight="1">
      <c r="A33" s="330">
        <v>4</v>
      </c>
      <c r="B33" s="329" t="s">
        <v>575</v>
      </c>
      <c r="C33" s="329" t="s">
        <v>548</v>
      </c>
      <c r="D33" s="329" t="s">
        <v>549</v>
      </c>
      <c r="E33" s="329" t="s">
        <v>550</v>
      </c>
      <c r="F33" s="331" t="s">
        <v>576</v>
      </c>
      <c r="G33" s="329" t="s">
        <v>565</v>
      </c>
      <c r="H33" s="104" t="s">
        <v>552</v>
      </c>
      <c r="I33" s="329" t="s">
        <v>577</v>
      </c>
    </row>
    <row r="34" spans="1:9" ht="33.75" customHeight="1">
      <c r="A34" s="330"/>
      <c r="B34" s="329"/>
      <c r="C34" s="329"/>
      <c r="D34" s="329"/>
      <c r="E34" s="329"/>
      <c r="F34" s="331"/>
      <c r="G34" s="329"/>
      <c r="H34" s="104" t="s">
        <v>562</v>
      </c>
      <c r="I34" s="329"/>
    </row>
    <row r="35" spans="1:9" ht="15.75" hidden="1">
      <c r="A35" s="330"/>
      <c r="B35" s="329"/>
      <c r="C35" s="329"/>
      <c r="D35" s="329"/>
      <c r="E35" s="329"/>
      <c r="F35" s="331"/>
      <c r="G35" s="329"/>
      <c r="H35" s="104"/>
      <c r="I35" s="329"/>
    </row>
    <row r="36" spans="1:9" ht="107.25" customHeight="1">
      <c r="A36" s="330">
        <v>5</v>
      </c>
      <c r="B36" s="329" t="s">
        <v>566</v>
      </c>
      <c r="C36" s="329" t="s">
        <v>549</v>
      </c>
      <c r="D36" s="329" t="s">
        <v>549</v>
      </c>
      <c r="E36" s="329" t="s">
        <v>550</v>
      </c>
      <c r="F36" s="331" t="s">
        <v>578</v>
      </c>
      <c r="G36" s="329" t="s">
        <v>557</v>
      </c>
      <c r="H36" s="329" t="s">
        <v>558</v>
      </c>
      <c r="I36" s="329" t="s">
        <v>568</v>
      </c>
    </row>
    <row r="37" spans="1:9" hidden="1">
      <c r="A37" s="330"/>
      <c r="B37" s="329"/>
      <c r="C37" s="329"/>
      <c r="D37" s="329"/>
      <c r="E37" s="329"/>
      <c r="F37" s="331"/>
      <c r="G37" s="329"/>
      <c r="H37" s="329"/>
      <c r="I37" s="329"/>
    </row>
    <row r="38" spans="1:9" ht="90" customHeight="1">
      <c r="A38" s="330">
        <v>6</v>
      </c>
      <c r="B38" s="329" t="s">
        <v>569</v>
      </c>
      <c r="C38" s="329" t="s">
        <v>570</v>
      </c>
      <c r="D38" s="329" t="s">
        <v>549</v>
      </c>
      <c r="E38" s="329" t="s">
        <v>550</v>
      </c>
      <c r="F38" s="331" t="s">
        <v>579</v>
      </c>
      <c r="G38" s="329" t="s">
        <v>571</v>
      </c>
      <c r="H38" s="329" t="s">
        <v>558</v>
      </c>
      <c r="I38" s="106" t="s">
        <v>580</v>
      </c>
    </row>
    <row r="39" spans="1:9" ht="54" hidden="1" customHeight="1">
      <c r="A39" s="330"/>
      <c r="B39" s="329"/>
      <c r="C39" s="329"/>
      <c r="D39" s="329"/>
      <c r="E39" s="329"/>
      <c r="F39" s="331"/>
      <c r="G39" s="329"/>
      <c r="H39" s="329"/>
      <c r="I39" s="106" t="s">
        <v>581</v>
      </c>
    </row>
    <row r="40" spans="1:9" ht="110.25" hidden="1">
      <c r="A40" s="330"/>
      <c r="B40" s="329"/>
      <c r="C40" s="329"/>
      <c r="D40" s="329"/>
      <c r="E40" s="329"/>
      <c r="F40" s="331"/>
      <c r="G40" s="329"/>
      <c r="H40" s="329"/>
      <c r="I40" s="106" t="s">
        <v>582</v>
      </c>
    </row>
    <row r="41" spans="1:9" ht="15.75" hidden="1">
      <c r="A41" s="330"/>
      <c r="B41" s="329"/>
      <c r="C41" s="329"/>
      <c r="D41" s="329"/>
      <c r="E41" s="329"/>
      <c r="F41" s="331"/>
      <c r="G41" s="329"/>
      <c r="H41" s="329"/>
      <c r="I41" s="104"/>
    </row>
    <row r="42" spans="1:9" ht="16.5" hidden="1" thickBot="1">
      <c r="A42" s="92"/>
      <c r="B42" s="66"/>
      <c r="C42" s="66"/>
      <c r="D42" s="66"/>
      <c r="E42" s="66"/>
      <c r="F42" s="68"/>
      <c r="G42" s="66"/>
      <c r="H42" s="66"/>
      <c r="I42" s="72"/>
    </row>
    <row r="44" spans="1:9" ht="15.75" thickBot="1"/>
    <row r="45" spans="1:9" ht="15.75" thickTop="1">
      <c r="A45" s="321"/>
      <c r="B45" s="322"/>
      <c r="C45" s="322"/>
      <c r="D45" s="322"/>
      <c r="E45" s="322"/>
      <c r="F45" s="322"/>
      <c r="G45" s="322"/>
      <c r="H45" s="322"/>
      <c r="I45" s="323"/>
    </row>
    <row r="46" spans="1:9">
      <c r="A46" s="324" t="s">
        <v>584</v>
      </c>
      <c r="B46" s="325"/>
      <c r="C46" s="325"/>
      <c r="D46" s="325"/>
      <c r="E46" s="325"/>
      <c r="F46" s="325"/>
      <c r="G46" s="325"/>
      <c r="H46" s="325"/>
      <c r="I46" s="326"/>
    </row>
    <row r="47" spans="1:9" ht="15.75" customHeight="1" thickBot="1">
      <c r="A47" s="334"/>
      <c r="B47" s="335"/>
      <c r="C47" s="335"/>
      <c r="D47" s="335"/>
      <c r="E47" s="335"/>
      <c r="F47" s="335"/>
      <c r="G47" s="335"/>
      <c r="H47" s="335"/>
      <c r="I47" s="336"/>
    </row>
    <row r="48" spans="1:9" ht="41.25" thickTop="1">
      <c r="A48" s="337" t="s">
        <v>534</v>
      </c>
      <c r="B48" s="340" t="s">
        <v>535</v>
      </c>
      <c r="C48" s="61" t="s">
        <v>536</v>
      </c>
      <c r="D48" s="340" t="s">
        <v>538</v>
      </c>
      <c r="E48" s="61" t="s">
        <v>539</v>
      </c>
      <c r="F48" s="61" t="s">
        <v>541</v>
      </c>
      <c r="G48" s="61" t="s">
        <v>543</v>
      </c>
      <c r="H48" s="340" t="s">
        <v>545</v>
      </c>
      <c r="I48" s="340" t="s">
        <v>546</v>
      </c>
    </row>
    <row r="49" spans="1:9" ht="40.5">
      <c r="A49" s="338"/>
      <c r="B49" s="341"/>
      <c r="C49" s="61" t="s">
        <v>537</v>
      </c>
      <c r="D49" s="341"/>
      <c r="E49" s="61" t="s">
        <v>540</v>
      </c>
      <c r="F49" s="61" t="s">
        <v>542</v>
      </c>
      <c r="G49" s="61" t="s">
        <v>585</v>
      </c>
      <c r="H49" s="341"/>
      <c r="I49" s="341"/>
    </row>
    <row r="50" spans="1:9" ht="15.75" thickBot="1">
      <c r="A50" s="339"/>
      <c r="B50" s="342"/>
      <c r="C50" s="62"/>
      <c r="D50" s="342"/>
      <c r="E50" s="62"/>
      <c r="F50" s="62"/>
      <c r="G50" s="62"/>
      <c r="H50" s="342"/>
      <c r="I50" s="342"/>
    </row>
    <row r="51" spans="1:9" ht="141" customHeight="1" thickTop="1">
      <c r="A51" s="357">
        <v>1</v>
      </c>
      <c r="B51" s="346" t="s">
        <v>586</v>
      </c>
      <c r="C51" s="346" t="s">
        <v>548</v>
      </c>
      <c r="D51" s="346" t="s">
        <v>549</v>
      </c>
      <c r="E51" s="346" t="s">
        <v>587</v>
      </c>
      <c r="F51" s="359" t="s">
        <v>567</v>
      </c>
      <c r="G51" s="346" t="s">
        <v>588</v>
      </c>
      <c r="H51" s="346" t="s">
        <v>589</v>
      </c>
      <c r="I51" s="69" t="s">
        <v>590</v>
      </c>
    </row>
    <row r="52" spans="1:9" ht="224.25" customHeight="1" thickBot="1">
      <c r="A52" s="358"/>
      <c r="B52" s="347"/>
      <c r="C52" s="347"/>
      <c r="D52" s="347"/>
      <c r="E52" s="347"/>
      <c r="F52" s="360"/>
      <c r="G52" s="347"/>
      <c r="H52" s="347"/>
      <c r="I52" s="71" t="s">
        <v>591</v>
      </c>
    </row>
    <row r="53" spans="1:9" ht="64.5" customHeight="1">
      <c r="A53" s="348" t="s">
        <v>592</v>
      </c>
      <c r="B53" s="351" t="s">
        <v>593</v>
      </c>
      <c r="C53" s="354" t="s">
        <v>548</v>
      </c>
      <c r="D53" s="354" t="s">
        <v>549</v>
      </c>
      <c r="E53" s="354" t="s">
        <v>594</v>
      </c>
      <c r="F53" s="354" t="s">
        <v>595</v>
      </c>
      <c r="G53" s="354" t="s">
        <v>596</v>
      </c>
      <c r="H53" s="354" t="s">
        <v>597</v>
      </c>
      <c r="I53" s="343" t="s">
        <v>598</v>
      </c>
    </row>
    <row r="54" spans="1:9" ht="72.75" customHeight="1">
      <c r="A54" s="349"/>
      <c r="B54" s="352"/>
      <c r="C54" s="355"/>
      <c r="D54" s="355"/>
      <c r="E54" s="355"/>
      <c r="F54" s="355"/>
      <c r="G54" s="355"/>
      <c r="H54" s="355"/>
      <c r="I54" s="344"/>
    </row>
    <row r="55" spans="1:9" ht="30.75" customHeight="1">
      <c r="A55" s="349"/>
      <c r="B55" s="352"/>
      <c r="C55" s="355"/>
      <c r="D55" s="355"/>
      <c r="E55" s="355"/>
      <c r="F55" s="355"/>
      <c r="G55" s="355"/>
      <c r="H55" s="355"/>
      <c r="I55" s="344"/>
    </row>
    <row r="56" spans="1:9" ht="76.5" hidden="1" customHeight="1" thickBot="1">
      <c r="A56" s="350"/>
      <c r="B56" s="353"/>
      <c r="C56" s="356"/>
      <c r="D56" s="356"/>
      <c r="E56" s="356"/>
      <c r="F56" s="356"/>
      <c r="G56" s="356"/>
      <c r="H56" s="356"/>
      <c r="I56" s="345"/>
    </row>
    <row r="59" spans="1:9" ht="15.75" thickBot="1">
      <c r="A59" s="367" t="s">
        <v>647</v>
      </c>
      <c r="B59" s="367"/>
      <c r="C59" s="367"/>
    </row>
    <row r="60" spans="1:9" ht="41.25" thickTop="1">
      <c r="A60" s="337" t="s">
        <v>534</v>
      </c>
      <c r="B60" s="340" t="s">
        <v>535</v>
      </c>
      <c r="C60" s="74" t="s">
        <v>536</v>
      </c>
      <c r="D60" s="340" t="s">
        <v>538</v>
      </c>
      <c r="E60" s="74" t="s">
        <v>539</v>
      </c>
      <c r="F60" s="74" t="s">
        <v>541</v>
      </c>
      <c r="G60" s="74" t="s">
        <v>543</v>
      </c>
      <c r="H60" s="340" t="s">
        <v>545</v>
      </c>
      <c r="I60" s="340" t="s">
        <v>546</v>
      </c>
    </row>
    <row r="61" spans="1:9" ht="40.5">
      <c r="A61" s="338"/>
      <c r="B61" s="341"/>
      <c r="C61" s="61" t="s">
        <v>537</v>
      </c>
      <c r="D61" s="341"/>
      <c r="E61" s="61" t="s">
        <v>540</v>
      </c>
      <c r="F61" s="61" t="s">
        <v>542</v>
      </c>
      <c r="G61" s="61" t="s">
        <v>585</v>
      </c>
      <c r="H61" s="341"/>
      <c r="I61" s="341"/>
    </row>
    <row r="62" spans="1:9" ht="15.75" thickBot="1">
      <c r="A62" s="339"/>
      <c r="B62" s="342"/>
      <c r="C62" s="62"/>
      <c r="D62" s="342"/>
      <c r="E62" s="62"/>
      <c r="F62" s="62"/>
      <c r="G62" s="62"/>
      <c r="H62" s="342"/>
      <c r="I62" s="342"/>
    </row>
    <row r="63" spans="1:9" ht="69.75" customHeight="1" thickTop="1">
      <c r="A63" s="357" t="s">
        <v>599</v>
      </c>
      <c r="B63" s="346" t="s">
        <v>600</v>
      </c>
      <c r="C63" s="346" t="s">
        <v>601</v>
      </c>
      <c r="D63" s="346" t="s">
        <v>548</v>
      </c>
      <c r="E63" s="346" t="s">
        <v>602</v>
      </c>
      <c r="F63" s="67" t="s">
        <v>603</v>
      </c>
      <c r="G63" s="346">
        <v>200</v>
      </c>
      <c r="H63" s="346" t="s">
        <v>605</v>
      </c>
      <c r="I63" s="362" t="s">
        <v>606</v>
      </c>
    </row>
    <row r="64" spans="1:9" ht="47.25">
      <c r="A64" s="349"/>
      <c r="B64" s="361"/>
      <c r="C64" s="361"/>
      <c r="D64" s="361"/>
      <c r="E64" s="361"/>
      <c r="F64" s="63" t="s">
        <v>604</v>
      </c>
      <c r="G64" s="361"/>
      <c r="H64" s="361"/>
      <c r="I64" s="363"/>
    </row>
    <row r="65" spans="1:9" ht="6.75" customHeight="1" thickBot="1">
      <c r="A65" s="349"/>
      <c r="B65" s="361"/>
      <c r="C65" s="361"/>
      <c r="D65" s="361"/>
      <c r="E65" s="361"/>
      <c r="F65" s="63"/>
      <c r="G65" s="361"/>
      <c r="H65" s="361"/>
      <c r="I65" s="363"/>
    </row>
    <row r="66" spans="1:9" ht="16.5" hidden="1" thickBot="1">
      <c r="A66" s="349"/>
      <c r="B66" s="361"/>
      <c r="C66" s="361"/>
      <c r="D66" s="361"/>
      <c r="E66" s="361"/>
      <c r="F66" s="75"/>
      <c r="G66" s="361"/>
      <c r="H66" s="361"/>
      <c r="I66" s="363"/>
    </row>
    <row r="67" spans="1:9" ht="15.75" hidden="1" thickBot="1">
      <c r="A67" s="358"/>
      <c r="B67" s="347"/>
      <c r="C67" s="347"/>
      <c r="D67" s="347"/>
      <c r="E67" s="347"/>
      <c r="F67" s="65"/>
      <c r="G67" s="347"/>
      <c r="H67" s="347"/>
      <c r="I67" s="364"/>
    </row>
    <row r="68" spans="1:9">
      <c r="A68" s="348" t="s">
        <v>592</v>
      </c>
      <c r="B68" s="365" t="s">
        <v>607</v>
      </c>
      <c r="C68" s="365" t="s">
        <v>608</v>
      </c>
      <c r="D68" s="365" t="s">
        <v>548</v>
      </c>
      <c r="E68" s="365" t="s">
        <v>609</v>
      </c>
      <c r="F68" s="365" t="s">
        <v>610</v>
      </c>
      <c r="G68" s="365">
        <v>50</v>
      </c>
      <c r="H68" s="365" t="s">
        <v>611</v>
      </c>
      <c r="I68" s="366" t="s">
        <v>612</v>
      </c>
    </row>
    <row r="69" spans="1:9">
      <c r="A69" s="349"/>
      <c r="B69" s="361"/>
      <c r="C69" s="361"/>
      <c r="D69" s="361"/>
      <c r="E69" s="361"/>
      <c r="F69" s="361"/>
      <c r="G69" s="361"/>
      <c r="H69" s="361"/>
      <c r="I69" s="363"/>
    </row>
    <row r="70" spans="1:9">
      <c r="A70" s="349"/>
      <c r="B70" s="361"/>
      <c r="C70" s="361"/>
      <c r="D70" s="361"/>
      <c r="E70" s="361"/>
      <c r="F70" s="361"/>
      <c r="G70" s="361"/>
      <c r="H70" s="361"/>
      <c r="I70" s="363"/>
    </row>
    <row r="71" spans="1:9">
      <c r="A71" s="349"/>
      <c r="B71" s="361"/>
      <c r="C71" s="361"/>
      <c r="D71" s="361"/>
      <c r="E71" s="361"/>
      <c r="F71" s="361"/>
      <c r="G71" s="361"/>
      <c r="H71" s="361"/>
      <c r="I71" s="363"/>
    </row>
    <row r="72" spans="1:9">
      <c r="A72" s="349"/>
      <c r="B72" s="361"/>
      <c r="C72" s="361"/>
      <c r="D72" s="361"/>
      <c r="E72" s="361"/>
      <c r="F72" s="361"/>
      <c r="G72" s="361"/>
      <c r="H72" s="361"/>
      <c r="I72" s="363"/>
    </row>
    <row r="73" spans="1:9">
      <c r="A73" s="349"/>
      <c r="B73" s="361"/>
      <c r="C73" s="361"/>
      <c r="D73" s="361"/>
      <c r="E73" s="361"/>
      <c r="F73" s="361"/>
      <c r="G73" s="361"/>
      <c r="H73" s="361"/>
      <c r="I73" s="363"/>
    </row>
    <row r="74" spans="1:9">
      <c r="A74" s="349"/>
      <c r="B74" s="361"/>
      <c r="C74" s="361"/>
      <c r="D74" s="361"/>
      <c r="E74" s="361"/>
      <c r="F74" s="361"/>
      <c r="G74" s="361"/>
      <c r="H74" s="361"/>
      <c r="I74" s="363"/>
    </row>
    <row r="75" spans="1:9">
      <c r="A75" s="349"/>
      <c r="B75" s="361"/>
      <c r="C75" s="361"/>
      <c r="D75" s="361"/>
      <c r="E75" s="361"/>
      <c r="F75" s="361"/>
      <c r="G75" s="361"/>
      <c r="H75" s="361"/>
      <c r="I75" s="363"/>
    </row>
    <row r="76" spans="1:9">
      <c r="A76" s="349"/>
      <c r="B76" s="361"/>
      <c r="C76" s="361"/>
      <c r="D76" s="361"/>
      <c r="E76" s="361"/>
      <c r="F76" s="361"/>
      <c r="G76" s="361"/>
      <c r="H76" s="361"/>
      <c r="I76" s="363"/>
    </row>
    <row r="77" spans="1:9" ht="15.75" thickBot="1">
      <c r="A77" s="358"/>
      <c r="B77" s="347"/>
      <c r="C77" s="347"/>
      <c r="D77" s="347"/>
      <c r="E77" s="347"/>
      <c r="F77" s="347"/>
      <c r="G77" s="347"/>
      <c r="H77" s="347"/>
      <c r="I77" s="364"/>
    </row>
    <row r="78" spans="1:9" ht="49.5" customHeight="1">
      <c r="A78" s="348" t="s">
        <v>613</v>
      </c>
      <c r="B78" s="365" t="s">
        <v>614</v>
      </c>
      <c r="C78" s="365" t="s">
        <v>548</v>
      </c>
      <c r="D78" s="365" t="s">
        <v>548</v>
      </c>
      <c r="E78" s="365" t="s">
        <v>602</v>
      </c>
      <c r="F78" s="365" t="s">
        <v>615</v>
      </c>
      <c r="G78" s="365">
        <v>100</v>
      </c>
      <c r="H78" s="365" t="s">
        <v>616</v>
      </c>
      <c r="I78" s="366" t="s">
        <v>617</v>
      </c>
    </row>
    <row r="79" spans="1:9">
      <c r="A79" s="349"/>
      <c r="B79" s="361"/>
      <c r="C79" s="361"/>
      <c r="D79" s="361"/>
      <c r="E79" s="361"/>
      <c r="F79" s="361"/>
      <c r="G79" s="361"/>
      <c r="H79" s="361"/>
      <c r="I79" s="363"/>
    </row>
    <row r="80" spans="1:9">
      <c r="A80" s="349"/>
      <c r="B80" s="361"/>
      <c r="C80" s="361"/>
      <c r="D80" s="361"/>
      <c r="E80" s="361"/>
      <c r="F80" s="361"/>
      <c r="G80" s="361"/>
      <c r="H80" s="361"/>
      <c r="I80" s="363"/>
    </row>
    <row r="81" spans="1:9">
      <c r="A81" s="349"/>
      <c r="B81" s="361"/>
      <c r="C81" s="361"/>
      <c r="D81" s="361"/>
      <c r="E81" s="361"/>
      <c r="F81" s="361"/>
      <c r="G81" s="361"/>
      <c r="H81" s="361"/>
      <c r="I81" s="363"/>
    </row>
    <row r="82" spans="1:9" ht="15.75" thickBot="1">
      <c r="A82" s="358"/>
      <c r="B82" s="347"/>
      <c r="C82" s="347"/>
      <c r="D82" s="347"/>
      <c r="E82" s="347"/>
      <c r="F82" s="347"/>
      <c r="G82" s="347"/>
      <c r="H82" s="347"/>
      <c r="I82" s="364"/>
    </row>
    <row r="83" spans="1:9" ht="95.25" customHeight="1" thickBot="1">
      <c r="A83" s="348" t="s">
        <v>618</v>
      </c>
      <c r="B83" s="365" t="s">
        <v>619</v>
      </c>
      <c r="C83" s="365" t="s">
        <v>620</v>
      </c>
      <c r="D83" s="365" t="s">
        <v>548</v>
      </c>
      <c r="E83" s="365" t="s">
        <v>621</v>
      </c>
      <c r="F83" s="365" t="s">
        <v>622</v>
      </c>
      <c r="G83" s="365">
        <v>50</v>
      </c>
      <c r="H83" s="365" t="s">
        <v>623</v>
      </c>
      <c r="I83" s="366" t="s">
        <v>624</v>
      </c>
    </row>
    <row r="84" spans="1:9" ht="6.75" hidden="1" customHeight="1" thickBot="1">
      <c r="A84" s="349"/>
      <c r="B84" s="361"/>
      <c r="C84" s="361"/>
      <c r="D84" s="361"/>
      <c r="E84" s="361"/>
      <c r="F84" s="361"/>
      <c r="G84" s="361"/>
      <c r="H84" s="361"/>
      <c r="I84" s="363"/>
    </row>
    <row r="85" spans="1:9" ht="15.75" hidden="1" thickBot="1">
      <c r="A85" s="349"/>
      <c r="B85" s="361"/>
      <c r="C85" s="361"/>
      <c r="D85" s="361"/>
      <c r="E85" s="361"/>
      <c r="F85" s="361"/>
      <c r="G85" s="361"/>
      <c r="H85" s="361"/>
      <c r="I85" s="363"/>
    </row>
    <row r="86" spans="1:9" ht="15.75" hidden="1" thickBot="1">
      <c r="A86" s="349"/>
      <c r="B86" s="361"/>
      <c r="C86" s="361"/>
      <c r="D86" s="361"/>
      <c r="E86" s="361"/>
      <c r="F86" s="361"/>
      <c r="G86" s="361"/>
      <c r="H86" s="361"/>
      <c r="I86" s="363"/>
    </row>
    <row r="87" spans="1:9" ht="15.75" hidden="1" thickBot="1">
      <c r="A87" s="349"/>
      <c r="B87" s="361"/>
      <c r="C87" s="361"/>
      <c r="D87" s="361"/>
      <c r="E87" s="361"/>
      <c r="F87" s="361"/>
      <c r="G87" s="361"/>
      <c r="H87" s="361"/>
      <c r="I87" s="363"/>
    </row>
    <row r="88" spans="1:9" ht="15.75" hidden="1" thickBot="1">
      <c r="A88" s="349"/>
      <c r="B88" s="361"/>
      <c r="C88" s="361"/>
      <c r="D88" s="361"/>
      <c r="E88" s="361"/>
      <c r="F88" s="361"/>
      <c r="G88" s="361"/>
      <c r="H88" s="361"/>
      <c r="I88" s="363"/>
    </row>
    <row r="89" spans="1:9" ht="15.75" hidden="1" thickBot="1">
      <c r="A89" s="358"/>
      <c r="B89" s="347"/>
      <c r="C89" s="347"/>
      <c r="D89" s="347"/>
      <c r="E89" s="347"/>
      <c r="F89" s="347"/>
      <c r="G89" s="347"/>
      <c r="H89" s="347"/>
      <c r="I89" s="364"/>
    </row>
    <row r="90" spans="1:9" ht="58.5" customHeight="1" thickBot="1">
      <c r="A90" s="348" t="s">
        <v>625</v>
      </c>
      <c r="B90" s="365" t="s">
        <v>626</v>
      </c>
      <c r="C90" s="365" t="s">
        <v>548</v>
      </c>
      <c r="D90" s="365" t="s">
        <v>548</v>
      </c>
      <c r="E90" s="365" t="s">
        <v>550</v>
      </c>
      <c r="F90" s="365" t="s">
        <v>627</v>
      </c>
      <c r="G90" s="365">
        <v>500</v>
      </c>
      <c r="H90" s="365" t="s">
        <v>628</v>
      </c>
      <c r="I90" s="366" t="s">
        <v>629</v>
      </c>
    </row>
    <row r="91" spans="1:9" ht="15.75" hidden="1" thickBot="1">
      <c r="A91" s="349"/>
      <c r="B91" s="361"/>
      <c r="C91" s="361"/>
      <c r="D91" s="361"/>
      <c r="E91" s="361"/>
      <c r="F91" s="361"/>
      <c r="G91" s="361"/>
      <c r="H91" s="361"/>
      <c r="I91" s="363"/>
    </row>
    <row r="92" spans="1:9" ht="15.75" hidden="1" thickBot="1">
      <c r="A92" s="349"/>
      <c r="B92" s="361"/>
      <c r="C92" s="361"/>
      <c r="D92" s="361"/>
      <c r="E92" s="361"/>
      <c r="F92" s="361"/>
      <c r="G92" s="361"/>
      <c r="H92" s="361"/>
      <c r="I92" s="363"/>
    </row>
    <row r="93" spans="1:9" ht="15.75" hidden="1" thickBot="1">
      <c r="A93" s="349"/>
      <c r="B93" s="361"/>
      <c r="C93" s="361"/>
      <c r="D93" s="361"/>
      <c r="E93" s="361"/>
      <c r="F93" s="361"/>
      <c r="G93" s="361"/>
      <c r="H93" s="361"/>
      <c r="I93" s="363"/>
    </row>
    <row r="94" spans="1:9" ht="15.75" hidden="1" thickBot="1">
      <c r="A94" s="358"/>
      <c r="B94" s="347"/>
      <c r="C94" s="347"/>
      <c r="D94" s="347"/>
      <c r="E94" s="347"/>
      <c r="F94" s="347"/>
      <c r="G94" s="347"/>
      <c r="H94" s="347"/>
      <c r="I94" s="364"/>
    </row>
    <row r="95" spans="1:9" ht="51" customHeight="1" thickBot="1">
      <c r="A95" s="348" t="s">
        <v>630</v>
      </c>
      <c r="B95" s="63"/>
      <c r="C95" s="63"/>
      <c r="D95" s="63"/>
      <c r="E95" s="63"/>
      <c r="F95" s="63"/>
      <c r="G95" s="63"/>
      <c r="H95" s="63"/>
      <c r="I95" s="366" t="s">
        <v>635</v>
      </c>
    </row>
    <row r="96" spans="1:9" ht="63.75" hidden="1" thickBot="1">
      <c r="A96" s="349"/>
      <c r="B96" s="63" t="s">
        <v>631</v>
      </c>
      <c r="C96" s="63" t="s">
        <v>632</v>
      </c>
      <c r="D96" s="63" t="s">
        <v>548</v>
      </c>
      <c r="E96" s="63" t="s">
        <v>621</v>
      </c>
      <c r="F96" s="63" t="s">
        <v>633</v>
      </c>
      <c r="G96" s="63">
        <v>500</v>
      </c>
      <c r="H96" s="63" t="s">
        <v>634</v>
      </c>
      <c r="I96" s="363"/>
    </row>
    <row r="97" spans="1:9" ht="16.5" hidden="1" thickBot="1">
      <c r="A97" s="349"/>
      <c r="B97" s="64"/>
      <c r="C97" s="64"/>
      <c r="D97" s="63"/>
      <c r="E97" s="63"/>
      <c r="F97" s="63"/>
      <c r="G97" s="63"/>
      <c r="H97" s="64"/>
      <c r="I97" s="363"/>
    </row>
    <row r="98" spans="1:9" ht="16.5" hidden="1" thickBot="1">
      <c r="A98" s="349"/>
      <c r="B98" s="64"/>
      <c r="C98" s="64"/>
      <c r="D98" s="63"/>
      <c r="E98" s="63"/>
      <c r="F98" s="63"/>
      <c r="G98" s="63"/>
      <c r="H98" s="64"/>
      <c r="I98" s="363"/>
    </row>
    <row r="99" spans="1:9" ht="16.5" hidden="1" thickBot="1">
      <c r="A99" s="358"/>
      <c r="B99" s="65"/>
      <c r="C99" s="65"/>
      <c r="D99" s="76"/>
      <c r="E99" s="66"/>
      <c r="F99" s="66"/>
      <c r="G99" s="66"/>
      <c r="H99" s="65"/>
      <c r="I99" s="364"/>
    </row>
    <row r="100" spans="1:9" ht="34.5" customHeight="1">
      <c r="A100" s="348" t="s">
        <v>636</v>
      </c>
      <c r="B100" s="365" t="s">
        <v>637</v>
      </c>
      <c r="C100" s="365" t="s">
        <v>548</v>
      </c>
      <c r="D100" s="365" t="s">
        <v>548</v>
      </c>
      <c r="E100" s="365" t="s">
        <v>638</v>
      </c>
      <c r="F100" s="365" t="s">
        <v>639</v>
      </c>
      <c r="G100" s="365">
        <v>50</v>
      </c>
      <c r="H100" s="365" t="s">
        <v>634</v>
      </c>
      <c r="I100" s="366" t="s">
        <v>640</v>
      </c>
    </row>
    <row r="101" spans="1:9">
      <c r="A101" s="349"/>
      <c r="B101" s="361"/>
      <c r="C101" s="361"/>
      <c r="D101" s="361"/>
      <c r="E101" s="361"/>
      <c r="F101" s="361"/>
      <c r="G101" s="361"/>
      <c r="H101" s="361"/>
      <c r="I101" s="363"/>
    </row>
    <row r="102" spans="1:9">
      <c r="A102" s="349"/>
      <c r="B102" s="361"/>
      <c r="C102" s="361"/>
      <c r="D102" s="361"/>
      <c r="E102" s="361"/>
      <c r="F102" s="361"/>
      <c r="G102" s="361"/>
      <c r="H102" s="361"/>
      <c r="I102" s="363"/>
    </row>
    <row r="103" spans="1:9">
      <c r="A103" s="349"/>
      <c r="B103" s="361"/>
      <c r="C103" s="361"/>
      <c r="D103" s="361"/>
      <c r="E103" s="361"/>
      <c r="F103" s="361"/>
      <c r="G103" s="361"/>
      <c r="H103" s="361"/>
      <c r="I103" s="363"/>
    </row>
    <row r="104" spans="1:9">
      <c r="A104" s="349"/>
      <c r="B104" s="361"/>
      <c r="C104" s="361"/>
      <c r="D104" s="361"/>
      <c r="E104" s="361"/>
      <c r="F104" s="361"/>
      <c r="G104" s="361"/>
      <c r="H104" s="361"/>
      <c r="I104" s="363"/>
    </row>
    <row r="105" spans="1:9" ht="15.75" thickBot="1">
      <c r="A105" s="358"/>
      <c r="B105" s="347"/>
      <c r="C105" s="347"/>
      <c r="D105" s="347"/>
      <c r="E105" s="347"/>
      <c r="F105" s="347"/>
      <c r="G105" s="347"/>
      <c r="H105" s="347"/>
      <c r="I105" s="364"/>
    </row>
    <row r="106" spans="1:9" ht="15.75">
      <c r="A106" s="348" t="s">
        <v>641</v>
      </c>
      <c r="B106" s="365" t="s">
        <v>642</v>
      </c>
      <c r="C106" s="365" t="s">
        <v>548</v>
      </c>
      <c r="D106" s="365" t="s">
        <v>548</v>
      </c>
      <c r="E106" s="365" t="s">
        <v>643</v>
      </c>
      <c r="F106" s="365" t="s">
        <v>644</v>
      </c>
      <c r="G106" s="365">
        <v>200</v>
      </c>
      <c r="H106" s="63"/>
      <c r="I106" s="366" t="s">
        <v>646</v>
      </c>
    </row>
    <row r="107" spans="1:9" ht="69.75" customHeight="1">
      <c r="A107" s="349"/>
      <c r="B107" s="361"/>
      <c r="C107" s="361"/>
      <c r="D107" s="361"/>
      <c r="E107" s="361"/>
      <c r="F107" s="361"/>
      <c r="G107" s="361"/>
      <c r="H107" s="63" t="s">
        <v>645</v>
      </c>
      <c r="I107" s="363"/>
    </row>
    <row r="108" spans="1:9" ht="15.75" hidden="1" thickBot="1">
      <c r="A108" s="358"/>
      <c r="B108" s="347"/>
      <c r="C108" s="347"/>
      <c r="D108" s="347"/>
      <c r="E108" s="347"/>
      <c r="F108" s="347"/>
      <c r="G108" s="347"/>
      <c r="H108" s="65"/>
      <c r="I108" s="364"/>
    </row>
    <row r="110" spans="1:9" ht="15.75" thickBot="1"/>
    <row r="111" spans="1:9" ht="15.75" thickTop="1">
      <c r="A111" s="321"/>
      <c r="B111" s="322"/>
      <c r="C111" s="322"/>
      <c r="D111" s="322"/>
      <c r="E111" s="322"/>
      <c r="F111" s="322"/>
      <c r="G111" s="322"/>
      <c r="H111" s="322"/>
      <c r="I111" s="323"/>
    </row>
    <row r="112" spans="1:9">
      <c r="A112" s="324" t="s">
        <v>648</v>
      </c>
      <c r="B112" s="325"/>
      <c r="C112" s="325"/>
      <c r="D112" s="325"/>
      <c r="E112" s="325"/>
      <c r="F112" s="325"/>
      <c r="G112" s="325"/>
      <c r="H112" s="325"/>
      <c r="I112" s="326"/>
    </row>
    <row r="113" spans="1:9" ht="12.75" customHeight="1" thickBot="1">
      <c r="A113" s="334"/>
      <c r="B113" s="335"/>
      <c r="C113" s="335"/>
      <c r="D113" s="335"/>
      <c r="E113" s="335"/>
      <c r="F113" s="335"/>
      <c r="G113" s="335"/>
      <c r="H113" s="335"/>
      <c r="I113" s="336"/>
    </row>
    <row r="114" spans="1:9" ht="41.25" thickTop="1">
      <c r="A114" s="337" t="s">
        <v>534</v>
      </c>
      <c r="B114" s="340" t="s">
        <v>535</v>
      </c>
      <c r="C114" s="61" t="s">
        <v>536</v>
      </c>
      <c r="D114" s="340" t="s">
        <v>538</v>
      </c>
      <c r="E114" s="61" t="s">
        <v>539</v>
      </c>
      <c r="F114" s="61" t="s">
        <v>541</v>
      </c>
      <c r="G114" s="61" t="s">
        <v>543</v>
      </c>
      <c r="H114" s="340" t="s">
        <v>545</v>
      </c>
      <c r="I114" s="340" t="s">
        <v>546</v>
      </c>
    </row>
    <row r="115" spans="1:9" ht="40.5">
      <c r="A115" s="338"/>
      <c r="B115" s="341"/>
      <c r="C115" s="61" t="s">
        <v>537</v>
      </c>
      <c r="D115" s="341"/>
      <c r="E115" s="61" t="s">
        <v>540</v>
      </c>
      <c r="F115" s="61" t="s">
        <v>542</v>
      </c>
      <c r="G115" s="61" t="s">
        <v>585</v>
      </c>
      <c r="H115" s="341"/>
      <c r="I115" s="341"/>
    </row>
    <row r="116" spans="1:9" ht="15.75" thickBot="1">
      <c r="A116" s="339"/>
      <c r="B116" s="342"/>
      <c r="C116" s="62"/>
      <c r="D116" s="342"/>
      <c r="E116" s="62"/>
      <c r="F116" s="62"/>
      <c r="G116" s="62"/>
      <c r="H116" s="342"/>
      <c r="I116" s="342"/>
    </row>
    <row r="117" spans="1:9" ht="69.75" customHeight="1" thickTop="1" thickBot="1">
      <c r="A117" s="357" t="s">
        <v>599</v>
      </c>
      <c r="B117" s="346" t="s">
        <v>649</v>
      </c>
      <c r="C117" s="346" t="s">
        <v>549</v>
      </c>
      <c r="D117" s="346" t="s">
        <v>549</v>
      </c>
      <c r="E117" s="346" t="s">
        <v>594</v>
      </c>
      <c r="F117" s="359" t="s">
        <v>650</v>
      </c>
      <c r="G117" s="346" t="s">
        <v>561</v>
      </c>
      <c r="H117" s="346" t="s">
        <v>552</v>
      </c>
      <c r="I117" s="362" t="s">
        <v>651</v>
      </c>
    </row>
    <row r="118" spans="1:9" ht="15.75" hidden="1" thickBot="1">
      <c r="A118" s="349"/>
      <c r="B118" s="361"/>
      <c r="C118" s="361"/>
      <c r="D118" s="361"/>
      <c r="E118" s="361"/>
      <c r="F118" s="369"/>
      <c r="G118" s="361"/>
      <c r="H118" s="361"/>
      <c r="I118" s="363"/>
    </row>
    <row r="119" spans="1:9" ht="15.75" hidden="1" thickBot="1">
      <c r="A119" s="349"/>
      <c r="B119" s="361"/>
      <c r="C119" s="361"/>
      <c r="D119" s="361"/>
      <c r="E119" s="361"/>
      <c r="F119" s="369"/>
      <c r="G119" s="361"/>
      <c r="H119" s="361"/>
      <c r="I119" s="363"/>
    </row>
    <row r="120" spans="1:9" ht="15.75" hidden="1" thickBot="1">
      <c r="A120" s="349"/>
      <c r="B120" s="361"/>
      <c r="C120" s="361"/>
      <c r="D120" s="361"/>
      <c r="E120" s="361"/>
      <c r="F120" s="369"/>
      <c r="G120" s="361"/>
      <c r="H120" s="361"/>
      <c r="I120" s="363"/>
    </row>
    <row r="121" spans="1:9" ht="15.75" hidden="1" thickBot="1">
      <c r="A121" s="349"/>
      <c r="B121" s="361"/>
      <c r="C121" s="361"/>
      <c r="D121" s="361"/>
      <c r="E121" s="361"/>
      <c r="F121" s="369"/>
      <c r="G121" s="361"/>
      <c r="H121" s="361"/>
      <c r="I121" s="363"/>
    </row>
    <row r="122" spans="1:9" ht="15.75" hidden="1" thickBot="1">
      <c r="A122" s="358"/>
      <c r="B122" s="347"/>
      <c r="C122" s="347"/>
      <c r="D122" s="347"/>
      <c r="E122" s="347"/>
      <c r="F122" s="360"/>
      <c r="G122" s="347"/>
      <c r="H122" s="347"/>
      <c r="I122" s="364"/>
    </row>
    <row r="123" spans="1:9" ht="66.75" customHeight="1" thickBot="1">
      <c r="A123" s="348">
        <v>3</v>
      </c>
      <c r="B123" s="365" t="s">
        <v>652</v>
      </c>
      <c r="C123" s="365" t="s">
        <v>549</v>
      </c>
      <c r="D123" s="365" t="s">
        <v>549</v>
      </c>
      <c r="E123" s="365" t="s">
        <v>594</v>
      </c>
      <c r="F123" s="368" t="s">
        <v>653</v>
      </c>
      <c r="G123" s="365" t="s">
        <v>654</v>
      </c>
      <c r="H123" s="365" t="s">
        <v>655</v>
      </c>
      <c r="I123" s="366" t="s">
        <v>656</v>
      </c>
    </row>
    <row r="124" spans="1:9" ht="15.75" hidden="1" thickBot="1">
      <c r="A124" s="349"/>
      <c r="B124" s="361"/>
      <c r="C124" s="361"/>
      <c r="D124" s="361"/>
      <c r="E124" s="361"/>
      <c r="F124" s="369"/>
      <c r="G124" s="361"/>
      <c r="H124" s="361"/>
      <c r="I124" s="363"/>
    </row>
    <row r="125" spans="1:9" ht="15.75" hidden="1" thickBot="1">
      <c r="A125" s="349"/>
      <c r="B125" s="361"/>
      <c r="C125" s="361"/>
      <c r="D125" s="361"/>
      <c r="E125" s="361"/>
      <c r="F125" s="369"/>
      <c r="G125" s="361"/>
      <c r="H125" s="361"/>
      <c r="I125" s="363"/>
    </row>
    <row r="126" spans="1:9" ht="15.75" hidden="1" thickBot="1">
      <c r="A126" s="358"/>
      <c r="B126" s="347"/>
      <c r="C126" s="347"/>
      <c r="D126" s="347"/>
      <c r="E126" s="347"/>
      <c r="F126" s="360"/>
      <c r="G126" s="347"/>
      <c r="H126" s="347"/>
      <c r="I126" s="364"/>
    </row>
    <row r="127" spans="1:9" ht="124.5" customHeight="1" thickBot="1">
      <c r="A127" s="348">
        <v>4</v>
      </c>
      <c r="B127" s="365" t="s">
        <v>657</v>
      </c>
      <c r="C127" s="365" t="s">
        <v>549</v>
      </c>
      <c r="D127" s="365" t="s">
        <v>549</v>
      </c>
      <c r="E127" s="365" t="s">
        <v>594</v>
      </c>
      <c r="F127" s="365" t="s">
        <v>653</v>
      </c>
      <c r="G127" s="365" t="s">
        <v>658</v>
      </c>
      <c r="H127" s="365" t="s">
        <v>655</v>
      </c>
      <c r="I127" s="366" t="s">
        <v>659</v>
      </c>
    </row>
    <row r="128" spans="1:9" ht="15.75" hidden="1" thickBot="1">
      <c r="A128" s="349"/>
      <c r="B128" s="361"/>
      <c r="C128" s="361"/>
      <c r="D128" s="361"/>
      <c r="E128" s="361"/>
      <c r="F128" s="361"/>
      <c r="G128" s="361"/>
      <c r="H128" s="361"/>
      <c r="I128" s="363"/>
    </row>
    <row r="129" spans="1:9" ht="15.75" hidden="1" thickBot="1">
      <c r="A129" s="349"/>
      <c r="B129" s="361"/>
      <c r="C129" s="361"/>
      <c r="D129" s="361"/>
      <c r="E129" s="361"/>
      <c r="F129" s="361"/>
      <c r="G129" s="361"/>
      <c r="H129" s="361"/>
      <c r="I129" s="363"/>
    </row>
    <row r="130" spans="1:9" ht="15.75" hidden="1" thickBot="1">
      <c r="A130" s="349"/>
      <c r="B130" s="361"/>
      <c r="C130" s="361"/>
      <c r="D130" s="361"/>
      <c r="E130" s="361"/>
      <c r="F130" s="361"/>
      <c r="G130" s="361"/>
      <c r="H130" s="361"/>
      <c r="I130" s="363"/>
    </row>
    <row r="131" spans="1:9" ht="15.75" hidden="1" thickBot="1">
      <c r="A131" s="349"/>
      <c r="B131" s="361"/>
      <c r="C131" s="361"/>
      <c r="D131" s="361"/>
      <c r="E131" s="361"/>
      <c r="F131" s="361"/>
      <c r="G131" s="361"/>
      <c r="H131" s="361"/>
      <c r="I131" s="363"/>
    </row>
    <row r="132" spans="1:9" ht="15.75" hidden="1" thickBot="1">
      <c r="A132" s="349"/>
      <c r="B132" s="361"/>
      <c r="C132" s="361"/>
      <c r="D132" s="361"/>
      <c r="E132" s="361"/>
      <c r="F132" s="361"/>
      <c r="G132" s="361"/>
      <c r="H132" s="361"/>
      <c r="I132" s="363"/>
    </row>
    <row r="133" spans="1:9" ht="15.75" hidden="1" thickBot="1">
      <c r="A133" s="349"/>
      <c r="B133" s="361"/>
      <c r="C133" s="361"/>
      <c r="D133" s="361"/>
      <c r="E133" s="361"/>
      <c r="F133" s="361"/>
      <c r="G133" s="361"/>
      <c r="H133" s="361"/>
      <c r="I133" s="363"/>
    </row>
    <row r="134" spans="1:9" ht="15.75" hidden="1" thickBot="1">
      <c r="A134" s="349"/>
      <c r="B134" s="361"/>
      <c r="C134" s="361"/>
      <c r="D134" s="361"/>
      <c r="E134" s="361"/>
      <c r="F134" s="361"/>
      <c r="G134" s="361"/>
      <c r="H134" s="361"/>
      <c r="I134" s="363"/>
    </row>
    <row r="135" spans="1:9" ht="15.75" hidden="1" thickBot="1">
      <c r="A135" s="358"/>
      <c r="B135" s="347"/>
      <c r="C135" s="347"/>
      <c r="D135" s="347"/>
      <c r="E135" s="347"/>
      <c r="F135" s="347"/>
      <c r="G135" s="347"/>
      <c r="H135" s="347"/>
      <c r="I135" s="364"/>
    </row>
    <row r="136" spans="1:9" ht="190.5" customHeight="1">
      <c r="A136" s="348">
        <v>5</v>
      </c>
      <c r="B136" s="365" t="s">
        <v>660</v>
      </c>
      <c r="C136" s="365" t="s">
        <v>549</v>
      </c>
      <c r="D136" s="365" t="s">
        <v>549</v>
      </c>
      <c r="E136" s="365" t="s">
        <v>594</v>
      </c>
      <c r="F136" s="365" t="s">
        <v>661</v>
      </c>
      <c r="G136" s="365" t="s">
        <v>662</v>
      </c>
      <c r="H136" s="365" t="s">
        <v>663</v>
      </c>
      <c r="I136" s="366" t="s">
        <v>664</v>
      </c>
    </row>
    <row r="137" spans="1:9">
      <c r="A137" s="349"/>
      <c r="B137" s="361"/>
      <c r="C137" s="361"/>
      <c r="D137" s="361"/>
      <c r="E137" s="361"/>
      <c r="F137" s="361"/>
      <c r="G137" s="361"/>
      <c r="H137" s="361"/>
      <c r="I137" s="363"/>
    </row>
    <row r="138" spans="1:9" ht="6.75" customHeight="1" thickBot="1">
      <c r="A138" s="349"/>
      <c r="B138" s="361"/>
      <c r="C138" s="361"/>
      <c r="D138" s="361"/>
      <c r="E138" s="361"/>
      <c r="F138" s="361"/>
      <c r="G138" s="361"/>
      <c r="H138" s="361"/>
      <c r="I138" s="363"/>
    </row>
    <row r="139" spans="1:9" ht="15.75" hidden="1" thickBot="1">
      <c r="A139" s="358"/>
      <c r="B139" s="347"/>
      <c r="C139" s="347"/>
      <c r="D139" s="347"/>
      <c r="E139" s="347"/>
      <c r="F139" s="347"/>
      <c r="G139" s="347"/>
      <c r="H139" s="347"/>
      <c r="I139" s="364"/>
    </row>
    <row r="140" spans="1:9" ht="84.75" customHeight="1">
      <c r="A140" s="348">
        <v>6</v>
      </c>
      <c r="B140" s="365" t="s">
        <v>665</v>
      </c>
      <c r="C140" s="365" t="s">
        <v>214</v>
      </c>
      <c r="D140" s="365" t="s">
        <v>214</v>
      </c>
      <c r="E140" s="365" t="s">
        <v>594</v>
      </c>
      <c r="F140" s="365" t="s">
        <v>661</v>
      </c>
      <c r="G140" s="365" t="s">
        <v>666</v>
      </c>
      <c r="H140" s="365" t="s">
        <v>667</v>
      </c>
      <c r="I140" s="366" t="s">
        <v>668</v>
      </c>
    </row>
    <row r="141" spans="1:9" hidden="1">
      <c r="A141" s="349"/>
      <c r="B141" s="361"/>
      <c r="C141" s="361"/>
      <c r="D141" s="361"/>
      <c r="E141" s="361"/>
      <c r="F141" s="361"/>
      <c r="G141" s="361"/>
      <c r="H141" s="361"/>
      <c r="I141" s="363"/>
    </row>
    <row r="142" spans="1:9" ht="15.75" hidden="1" thickBot="1">
      <c r="A142" s="358"/>
      <c r="B142" s="347"/>
      <c r="C142" s="347"/>
      <c r="D142" s="347"/>
      <c r="E142" s="347"/>
      <c r="F142" s="347"/>
      <c r="G142" s="347"/>
      <c r="H142" s="347"/>
      <c r="I142" s="364"/>
    </row>
    <row r="144" spans="1:9" ht="15.75" thickBot="1"/>
    <row r="145" spans="1:9" ht="15.75" thickTop="1">
      <c r="A145" s="370" t="s">
        <v>669</v>
      </c>
      <c r="B145" s="371"/>
      <c r="C145" s="371"/>
      <c r="D145" s="371"/>
      <c r="E145" s="371"/>
      <c r="F145" s="371"/>
      <c r="G145" s="371"/>
      <c r="H145" s="371"/>
      <c r="I145" s="372"/>
    </row>
    <row r="146" spans="1:9">
      <c r="A146" s="324" t="s">
        <v>670</v>
      </c>
      <c r="B146" s="325"/>
      <c r="C146" s="325"/>
      <c r="D146" s="325"/>
      <c r="E146" s="325"/>
      <c r="F146" s="325"/>
      <c r="G146" s="325"/>
      <c r="H146" s="325"/>
      <c r="I146" s="326"/>
    </row>
    <row r="147" spans="1:9" ht="15.75" thickBot="1">
      <c r="A147" s="334" t="s">
        <v>671</v>
      </c>
      <c r="B147" s="335"/>
      <c r="C147" s="335"/>
      <c r="D147" s="335"/>
      <c r="E147" s="335"/>
      <c r="F147" s="335"/>
      <c r="G147" s="335"/>
      <c r="H147" s="335"/>
      <c r="I147" s="336"/>
    </row>
    <row r="148" spans="1:9" ht="41.25" thickTop="1">
      <c r="A148" s="337" t="s">
        <v>534</v>
      </c>
      <c r="B148" s="340" t="s">
        <v>535</v>
      </c>
      <c r="C148" s="61" t="s">
        <v>536</v>
      </c>
      <c r="D148" s="340" t="s">
        <v>538</v>
      </c>
      <c r="E148" s="61" t="s">
        <v>539</v>
      </c>
      <c r="F148" s="61" t="s">
        <v>541</v>
      </c>
      <c r="G148" s="61" t="s">
        <v>543</v>
      </c>
      <c r="H148" s="340" t="s">
        <v>545</v>
      </c>
      <c r="I148" s="340" t="s">
        <v>546</v>
      </c>
    </row>
    <row r="149" spans="1:9" ht="40.5">
      <c r="A149" s="338"/>
      <c r="B149" s="341"/>
      <c r="C149" s="61" t="s">
        <v>537</v>
      </c>
      <c r="D149" s="341"/>
      <c r="E149" s="61" t="s">
        <v>540</v>
      </c>
      <c r="F149" s="61" t="s">
        <v>542</v>
      </c>
      <c r="G149" s="61" t="s">
        <v>585</v>
      </c>
      <c r="H149" s="341"/>
      <c r="I149" s="341"/>
    </row>
    <row r="150" spans="1:9" ht="15.75" thickBot="1">
      <c r="A150" s="339"/>
      <c r="B150" s="342"/>
      <c r="C150" s="62"/>
      <c r="D150" s="342"/>
      <c r="E150" s="62"/>
      <c r="F150" s="62"/>
      <c r="G150" s="62"/>
      <c r="H150" s="342"/>
      <c r="I150" s="342"/>
    </row>
    <row r="151" spans="1:9" ht="15.75" thickTop="1">
      <c r="A151" s="373" t="s">
        <v>599</v>
      </c>
      <c r="B151" s="376" t="s">
        <v>672</v>
      </c>
      <c r="C151" s="376" t="s">
        <v>549</v>
      </c>
      <c r="D151" s="379" t="s">
        <v>549</v>
      </c>
      <c r="E151" s="379" t="s">
        <v>673</v>
      </c>
      <c r="F151" s="379" t="s">
        <v>674</v>
      </c>
      <c r="G151" s="379" t="s">
        <v>675</v>
      </c>
      <c r="H151" s="379" t="s">
        <v>676</v>
      </c>
      <c r="I151" s="382" t="s">
        <v>677</v>
      </c>
    </row>
    <row r="152" spans="1:9">
      <c r="A152" s="374"/>
      <c r="B152" s="377"/>
      <c r="C152" s="377"/>
      <c r="D152" s="380"/>
      <c r="E152" s="380"/>
      <c r="F152" s="380"/>
      <c r="G152" s="380"/>
      <c r="H152" s="380"/>
      <c r="I152" s="383"/>
    </row>
    <row r="153" spans="1:9">
      <c r="A153" s="374"/>
      <c r="B153" s="377"/>
      <c r="C153" s="377"/>
      <c r="D153" s="380"/>
      <c r="E153" s="380"/>
      <c r="F153" s="380"/>
      <c r="G153" s="380"/>
      <c r="H153" s="380"/>
      <c r="I153" s="383"/>
    </row>
    <row r="154" spans="1:9">
      <c r="A154" s="374"/>
      <c r="B154" s="377"/>
      <c r="C154" s="377"/>
      <c r="D154" s="380"/>
      <c r="E154" s="380"/>
      <c r="F154" s="380"/>
      <c r="G154" s="380"/>
      <c r="H154" s="380"/>
      <c r="I154" s="383"/>
    </row>
    <row r="155" spans="1:9">
      <c r="A155" s="374"/>
      <c r="B155" s="377"/>
      <c r="C155" s="377"/>
      <c r="D155" s="380"/>
      <c r="E155" s="380"/>
      <c r="F155" s="380"/>
      <c r="G155" s="380"/>
      <c r="H155" s="380"/>
      <c r="I155" s="383"/>
    </row>
    <row r="156" spans="1:9">
      <c r="A156" s="374"/>
      <c r="B156" s="377"/>
      <c r="C156" s="377"/>
      <c r="D156" s="380"/>
      <c r="E156" s="380"/>
      <c r="F156" s="380"/>
      <c r="G156" s="380"/>
      <c r="H156" s="380"/>
      <c r="I156" s="383"/>
    </row>
    <row r="157" spans="1:9">
      <c r="A157" s="374"/>
      <c r="B157" s="377"/>
      <c r="C157" s="377"/>
      <c r="D157" s="380"/>
      <c r="E157" s="380"/>
      <c r="F157" s="380"/>
      <c r="G157" s="380"/>
      <c r="H157" s="380"/>
      <c r="I157" s="383"/>
    </row>
    <row r="158" spans="1:9">
      <c r="A158" s="374"/>
      <c r="B158" s="377"/>
      <c r="C158" s="377"/>
      <c r="D158" s="380"/>
      <c r="E158" s="380"/>
      <c r="F158" s="380"/>
      <c r="G158" s="380"/>
      <c r="H158" s="380"/>
      <c r="I158" s="383"/>
    </row>
    <row r="159" spans="1:9">
      <c r="A159" s="374"/>
      <c r="B159" s="377"/>
      <c r="C159" s="377"/>
      <c r="D159" s="380"/>
      <c r="E159" s="380"/>
      <c r="F159" s="380"/>
      <c r="G159" s="380"/>
      <c r="H159" s="380"/>
      <c r="I159" s="383"/>
    </row>
    <row r="160" spans="1:9">
      <c r="A160" s="374"/>
      <c r="B160" s="377"/>
      <c r="C160" s="377"/>
      <c r="D160" s="380"/>
      <c r="E160" s="380"/>
      <c r="F160" s="380"/>
      <c r="G160" s="380"/>
      <c r="H160" s="380"/>
      <c r="I160" s="383"/>
    </row>
    <row r="161" spans="1:9">
      <c r="A161" s="374"/>
      <c r="B161" s="377"/>
      <c r="C161" s="377"/>
      <c r="D161" s="380"/>
      <c r="E161" s="380"/>
      <c r="F161" s="380"/>
      <c r="G161" s="380"/>
      <c r="H161" s="380"/>
      <c r="I161" s="383"/>
    </row>
    <row r="162" spans="1:9" ht="15.75" thickBot="1">
      <c r="A162" s="375"/>
      <c r="B162" s="378"/>
      <c r="C162" s="378"/>
      <c r="D162" s="381"/>
      <c r="E162" s="381"/>
      <c r="F162" s="381"/>
      <c r="G162" s="381"/>
      <c r="H162" s="381"/>
      <c r="I162" s="384"/>
    </row>
    <row r="163" spans="1:9" ht="30">
      <c r="A163" s="385" t="s">
        <v>592</v>
      </c>
      <c r="B163" s="77" t="s">
        <v>678</v>
      </c>
      <c r="C163" s="386" t="s">
        <v>549</v>
      </c>
      <c r="D163" s="387" t="s">
        <v>549</v>
      </c>
      <c r="E163" s="387" t="s">
        <v>680</v>
      </c>
      <c r="F163" s="387" t="s">
        <v>674</v>
      </c>
      <c r="G163" s="387" t="s">
        <v>681</v>
      </c>
      <c r="H163" s="387" t="s">
        <v>682</v>
      </c>
      <c r="I163" s="388" t="s">
        <v>683</v>
      </c>
    </row>
    <row r="164" spans="1:9">
      <c r="A164" s="374"/>
      <c r="B164" s="77" t="s">
        <v>679</v>
      </c>
      <c r="C164" s="377"/>
      <c r="D164" s="380"/>
      <c r="E164" s="380"/>
      <c r="F164" s="380"/>
      <c r="G164" s="380"/>
      <c r="H164" s="380"/>
      <c r="I164" s="383"/>
    </row>
    <row r="165" spans="1:9">
      <c r="A165" s="374"/>
      <c r="B165" s="77"/>
      <c r="C165" s="377"/>
      <c r="D165" s="380"/>
      <c r="E165" s="380"/>
      <c r="F165" s="380"/>
      <c r="G165" s="380"/>
      <c r="H165" s="380"/>
      <c r="I165" s="383"/>
    </row>
    <row r="166" spans="1:9">
      <c r="A166" s="374"/>
      <c r="B166" s="64"/>
      <c r="C166" s="377"/>
      <c r="D166" s="380"/>
      <c r="E166" s="380"/>
      <c r="F166" s="380"/>
      <c r="G166" s="380"/>
      <c r="H166" s="380"/>
      <c r="I166" s="383"/>
    </row>
    <row r="167" spans="1:9" ht="15.75" thickBot="1">
      <c r="A167" s="375"/>
      <c r="B167" s="65"/>
      <c r="C167" s="378"/>
      <c r="D167" s="381"/>
      <c r="E167" s="381"/>
      <c r="F167" s="381"/>
      <c r="G167" s="381"/>
      <c r="H167" s="381"/>
      <c r="I167" s="384"/>
    </row>
    <row r="168" spans="1:9" ht="44.25" customHeight="1">
      <c r="A168" s="385">
        <v>3</v>
      </c>
      <c r="B168" s="386" t="s">
        <v>684</v>
      </c>
      <c r="C168" s="386" t="s">
        <v>549</v>
      </c>
      <c r="D168" s="387" t="s">
        <v>549</v>
      </c>
      <c r="E168" s="387" t="s">
        <v>673</v>
      </c>
      <c r="F168" s="387" t="s">
        <v>567</v>
      </c>
      <c r="G168" s="387" t="s">
        <v>685</v>
      </c>
      <c r="H168" s="387" t="s">
        <v>686</v>
      </c>
      <c r="I168" s="388" t="s">
        <v>687</v>
      </c>
    </row>
    <row r="169" spans="1:9">
      <c r="A169" s="374"/>
      <c r="B169" s="377"/>
      <c r="C169" s="377"/>
      <c r="D169" s="380"/>
      <c r="E169" s="380"/>
      <c r="F169" s="380"/>
      <c r="G169" s="380"/>
      <c r="H169" s="380"/>
      <c r="I169" s="383"/>
    </row>
    <row r="170" spans="1:9">
      <c r="A170" s="374"/>
      <c r="B170" s="377"/>
      <c r="C170" s="377"/>
      <c r="D170" s="380"/>
      <c r="E170" s="380"/>
      <c r="F170" s="380"/>
      <c r="G170" s="380"/>
      <c r="H170" s="380"/>
      <c r="I170" s="383"/>
    </row>
    <row r="171" spans="1:9">
      <c r="A171" s="374"/>
      <c r="B171" s="377"/>
      <c r="C171" s="377"/>
      <c r="D171" s="380"/>
      <c r="E171" s="380"/>
      <c r="F171" s="380"/>
      <c r="G171" s="380"/>
      <c r="H171" s="380"/>
      <c r="I171" s="383"/>
    </row>
    <row r="172" spans="1:9">
      <c r="A172" s="374"/>
      <c r="B172" s="377"/>
      <c r="C172" s="377"/>
      <c r="D172" s="380"/>
      <c r="E172" s="380"/>
      <c r="F172" s="380"/>
      <c r="G172" s="380"/>
      <c r="H172" s="380"/>
      <c r="I172" s="383"/>
    </row>
    <row r="173" spans="1:9">
      <c r="A173" s="374"/>
      <c r="B173" s="377"/>
      <c r="C173" s="377"/>
      <c r="D173" s="380"/>
      <c r="E173" s="380"/>
      <c r="F173" s="380"/>
      <c r="G173" s="380"/>
      <c r="H173" s="380"/>
      <c r="I173" s="383"/>
    </row>
    <row r="174" spans="1:9">
      <c r="A174" s="374"/>
      <c r="B174" s="377"/>
      <c r="C174" s="377"/>
      <c r="D174" s="380"/>
      <c r="E174" s="380"/>
      <c r="F174" s="380"/>
      <c r="G174" s="380"/>
      <c r="H174" s="380"/>
      <c r="I174" s="383"/>
    </row>
    <row r="175" spans="1:9" ht="15.75" thickBot="1">
      <c r="A175" s="375"/>
      <c r="B175" s="378"/>
      <c r="C175" s="378"/>
      <c r="D175" s="381"/>
      <c r="E175" s="381"/>
      <c r="F175" s="381"/>
      <c r="G175" s="381"/>
      <c r="H175" s="381"/>
      <c r="I175" s="384"/>
    </row>
    <row r="176" spans="1:9" ht="44.25" customHeight="1">
      <c r="A176" s="385">
        <v>4</v>
      </c>
      <c r="B176" s="386" t="s">
        <v>688</v>
      </c>
      <c r="C176" s="386" t="s">
        <v>689</v>
      </c>
      <c r="D176" s="387" t="s">
        <v>549</v>
      </c>
      <c r="E176" s="387" t="s">
        <v>673</v>
      </c>
      <c r="F176" s="387" t="s">
        <v>690</v>
      </c>
      <c r="G176" s="387" t="s">
        <v>691</v>
      </c>
      <c r="H176" s="387" t="s">
        <v>692</v>
      </c>
      <c r="I176" s="389" t="s">
        <v>693</v>
      </c>
    </row>
    <row r="177" spans="1:9">
      <c r="A177" s="374"/>
      <c r="B177" s="377"/>
      <c r="C177" s="377"/>
      <c r="D177" s="380"/>
      <c r="E177" s="380"/>
      <c r="F177" s="380"/>
      <c r="G177" s="380"/>
      <c r="H177" s="380"/>
      <c r="I177" s="390"/>
    </row>
    <row r="178" spans="1:9">
      <c r="A178" s="374"/>
      <c r="B178" s="377"/>
      <c r="C178" s="377"/>
      <c r="D178" s="380"/>
      <c r="E178" s="380"/>
      <c r="F178" s="380"/>
      <c r="G178" s="380"/>
      <c r="H178" s="380"/>
      <c r="I178" s="390"/>
    </row>
    <row r="179" spans="1:9">
      <c r="A179" s="374"/>
      <c r="B179" s="377"/>
      <c r="C179" s="377"/>
      <c r="D179" s="380"/>
      <c r="E179" s="380"/>
      <c r="F179" s="380"/>
      <c r="G179" s="380"/>
      <c r="H179" s="380"/>
      <c r="I179" s="390"/>
    </row>
    <row r="180" spans="1:9" ht="3.75" customHeight="1" thickBot="1">
      <c r="A180" s="375"/>
      <c r="B180" s="378"/>
      <c r="C180" s="378"/>
      <c r="D180" s="381"/>
      <c r="E180" s="381"/>
      <c r="F180" s="381"/>
      <c r="G180" s="381"/>
      <c r="H180" s="381"/>
      <c r="I180" s="391"/>
    </row>
    <row r="181" spans="1:9" ht="29.25" customHeight="1">
      <c r="A181" s="385">
        <v>5</v>
      </c>
      <c r="B181" s="386" t="s">
        <v>694</v>
      </c>
      <c r="C181" s="386" t="s">
        <v>689</v>
      </c>
      <c r="D181" s="387" t="s">
        <v>549</v>
      </c>
      <c r="E181" s="387" t="s">
        <v>673</v>
      </c>
      <c r="F181" s="387" t="s">
        <v>653</v>
      </c>
      <c r="G181" s="387" t="s">
        <v>695</v>
      </c>
      <c r="H181" s="387" t="s">
        <v>692</v>
      </c>
      <c r="I181" s="392" t="s">
        <v>696</v>
      </c>
    </row>
    <row r="182" spans="1:9">
      <c r="A182" s="374"/>
      <c r="B182" s="377"/>
      <c r="C182" s="377"/>
      <c r="D182" s="380"/>
      <c r="E182" s="380"/>
      <c r="F182" s="380"/>
      <c r="G182" s="380"/>
      <c r="H182" s="380"/>
      <c r="I182" s="393"/>
    </row>
    <row r="183" spans="1:9">
      <c r="A183" s="374"/>
      <c r="B183" s="377"/>
      <c r="C183" s="377"/>
      <c r="D183" s="380"/>
      <c r="E183" s="380"/>
      <c r="F183" s="380"/>
      <c r="G183" s="380"/>
      <c r="H183" s="380"/>
      <c r="I183" s="393"/>
    </row>
    <row r="184" spans="1:9">
      <c r="A184" s="374"/>
      <c r="B184" s="377"/>
      <c r="C184" s="377"/>
      <c r="D184" s="380"/>
      <c r="E184" s="380"/>
      <c r="F184" s="380"/>
      <c r="G184" s="380"/>
      <c r="H184" s="380"/>
      <c r="I184" s="393"/>
    </row>
    <row r="185" spans="1:9" ht="8.25" customHeight="1" thickBot="1">
      <c r="A185" s="375"/>
      <c r="B185" s="378"/>
      <c r="C185" s="378"/>
      <c r="D185" s="381"/>
      <c r="E185" s="381"/>
      <c r="F185" s="381"/>
      <c r="G185" s="381"/>
      <c r="H185" s="381"/>
      <c r="I185" s="394"/>
    </row>
    <row r="186" spans="1:9" ht="59.25" customHeight="1">
      <c r="A186" s="385">
        <v>6</v>
      </c>
      <c r="B186" s="386" t="s">
        <v>697</v>
      </c>
      <c r="C186" s="386" t="s">
        <v>689</v>
      </c>
      <c r="D186" s="387" t="s">
        <v>549</v>
      </c>
      <c r="E186" s="387" t="s">
        <v>673</v>
      </c>
      <c r="F186" s="395" t="s">
        <v>698</v>
      </c>
      <c r="G186" s="387" t="s">
        <v>699</v>
      </c>
      <c r="H186" s="387" t="s">
        <v>692</v>
      </c>
      <c r="I186" s="392" t="s">
        <v>700</v>
      </c>
    </row>
    <row r="187" spans="1:9">
      <c r="A187" s="374"/>
      <c r="B187" s="377"/>
      <c r="C187" s="377"/>
      <c r="D187" s="380"/>
      <c r="E187" s="380"/>
      <c r="F187" s="396"/>
      <c r="G187" s="380"/>
      <c r="H187" s="380"/>
      <c r="I187" s="393"/>
    </row>
    <row r="188" spans="1:9">
      <c r="A188" s="374"/>
      <c r="B188" s="377"/>
      <c r="C188" s="377"/>
      <c r="D188" s="380"/>
      <c r="E188" s="380"/>
      <c r="F188" s="396"/>
      <c r="G188" s="380"/>
      <c r="H188" s="380"/>
      <c r="I188" s="393"/>
    </row>
    <row r="189" spans="1:9" ht="12.75" customHeight="1" thickBot="1">
      <c r="A189" s="374"/>
      <c r="B189" s="377"/>
      <c r="C189" s="377"/>
      <c r="D189" s="380"/>
      <c r="E189" s="380"/>
      <c r="F189" s="396"/>
      <c r="G189" s="380"/>
      <c r="H189" s="380"/>
      <c r="I189" s="393"/>
    </row>
    <row r="190" spans="1:9" ht="15.75" hidden="1" thickBot="1">
      <c r="A190" s="374"/>
      <c r="B190" s="377"/>
      <c r="C190" s="377"/>
      <c r="D190" s="380"/>
      <c r="E190" s="380"/>
      <c r="F190" s="396"/>
      <c r="G190" s="380"/>
      <c r="H190" s="380"/>
      <c r="I190" s="393"/>
    </row>
    <row r="191" spans="1:9" ht="15.75" hidden="1" thickBot="1">
      <c r="A191" s="374"/>
      <c r="B191" s="377"/>
      <c r="C191" s="377"/>
      <c r="D191" s="380"/>
      <c r="E191" s="380"/>
      <c r="F191" s="396"/>
      <c r="G191" s="380"/>
      <c r="H191" s="380"/>
      <c r="I191" s="393"/>
    </row>
    <row r="192" spans="1:9" ht="15.75" hidden="1" thickBot="1">
      <c r="A192" s="375"/>
      <c r="B192" s="378"/>
      <c r="C192" s="378"/>
      <c r="D192" s="381"/>
      <c r="E192" s="381"/>
      <c r="F192" s="397"/>
      <c r="G192" s="381"/>
      <c r="H192" s="381"/>
      <c r="I192" s="394"/>
    </row>
    <row r="193" spans="1:9" ht="59.25" customHeight="1">
      <c r="A193" s="385">
        <v>7</v>
      </c>
      <c r="B193" s="386" t="s">
        <v>701</v>
      </c>
      <c r="C193" s="386" t="s">
        <v>689</v>
      </c>
      <c r="D193" s="398" t="s">
        <v>549</v>
      </c>
      <c r="E193" s="387" t="s">
        <v>673</v>
      </c>
      <c r="F193" s="387" t="s">
        <v>653</v>
      </c>
      <c r="G193" s="387" t="s">
        <v>702</v>
      </c>
      <c r="H193" s="387" t="s">
        <v>692</v>
      </c>
      <c r="I193" s="401" t="s">
        <v>703</v>
      </c>
    </row>
    <row r="194" spans="1:9">
      <c r="A194" s="374"/>
      <c r="B194" s="377"/>
      <c r="C194" s="377"/>
      <c r="D194" s="399"/>
      <c r="E194" s="380"/>
      <c r="F194" s="380"/>
      <c r="G194" s="380"/>
      <c r="H194" s="380"/>
      <c r="I194" s="402"/>
    </row>
    <row r="195" spans="1:9" ht="15.75" thickBot="1">
      <c r="A195" s="375"/>
      <c r="B195" s="378"/>
      <c r="C195" s="378"/>
      <c r="D195" s="400"/>
      <c r="E195" s="381"/>
      <c r="F195" s="381"/>
      <c r="G195" s="381"/>
      <c r="H195" s="381"/>
      <c r="I195" s="403"/>
    </row>
    <row r="196" spans="1:9" ht="30">
      <c r="A196" s="385">
        <v>8</v>
      </c>
      <c r="B196" s="386" t="s">
        <v>704</v>
      </c>
      <c r="C196" s="386" t="s">
        <v>120</v>
      </c>
      <c r="D196" s="398" t="s">
        <v>120</v>
      </c>
      <c r="E196" s="387" t="s">
        <v>705</v>
      </c>
      <c r="F196" s="387" t="s">
        <v>706</v>
      </c>
      <c r="G196" s="398" t="s">
        <v>707</v>
      </c>
      <c r="H196" s="78" t="s">
        <v>708</v>
      </c>
      <c r="I196" s="401" t="s">
        <v>710</v>
      </c>
    </row>
    <row r="197" spans="1:9">
      <c r="A197" s="374"/>
      <c r="B197" s="377"/>
      <c r="C197" s="377"/>
      <c r="D197" s="399"/>
      <c r="E197" s="380"/>
      <c r="F197" s="380"/>
      <c r="G197" s="399"/>
      <c r="H197" s="78" t="s">
        <v>709</v>
      </c>
      <c r="I197" s="402"/>
    </row>
    <row r="198" spans="1:9">
      <c r="A198" s="374"/>
      <c r="B198" s="377"/>
      <c r="C198" s="377"/>
      <c r="D198" s="399"/>
      <c r="E198" s="380"/>
      <c r="F198" s="380"/>
      <c r="G198" s="399"/>
      <c r="H198" s="78"/>
      <c r="I198" s="402"/>
    </row>
    <row r="199" spans="1:9">
      <c r="A199" s="374"/>
      <c r="B199" s="377"/>
      <c r="C199" s="377"/>
      <c r="D199" s="399"/>
      <c r="E199" s="380"/>
      <c r="F199" s="380"/>
      <c r="G199" s="399"/>
      <c r="H199" s="78"/>
      <c r="I199" s="402"/>
    </row>
    <row r="200" spans="1:9">
      <c r="A200" s="374"/>
      <c r="B200" s="377"/>
      <c r="C200" s="377"/>
      <c r="D200" s="399"/>
      <c r="E200" s="380"/>
      <c r="F200" s="380"/>
      <c r="G200" s="399"/>
      <c r="H200" s="78"/>
      <c r="I200" s="402"/>
    </row>
    <row r="201" spans="1:9">
      <c r="A201" s="374"/>
      <c r="B201" s="377"/>
      <c r="C201" s="377"/>
      <c r="D201" s="399"/>
      <c r="E201" s="380"/>
      <c r="F201" s="380"/>
      <c r="G201" s="399"/>
      <c r="H201" s="78"/>
      <c r="I201" s="402"/>
    </row>
    <row r="202" spans="1:9" ht="15.75" thickBot="1">
      <c r="A202" s="375"/>
      <c r="B202" s="378"/>
      <c r="C202" s="378"/>
      <c r="D202" s="400"/>
      <c r="E202" s="381"/>
      <c r="F202" s="381"/>
      <c r="G202" s="400"/>
      <c r="H202" s="79"/>
      <c r="I202" s="403"/>
    </row>
    <row r="204" spans="1:9" ht="15.75" thickBot="1"/>
    <row r="205" spans="1:9" ht="15.75" thickTop="1">
      <c r="A205" s="321"/>
      <c r="B205" s="322"/>
      <c r="C205" s="322"/>
      <c r="D205" s="322"/>
      <c r="E205" s="322"/>
      <c r="F205" s="322"/>
      <c r="G205" s="322"/>
      <c r="H205" s="322"/>
      <c r="I205" s="323"/>
    </row>
    <row r="206" spans="1:9">
      <c r="A206" s="324" t="s">
        <v>711</v>
      </c>
      <c r="B206" s="325"/>
      <c r="C206" s="325"/>
      <c r="D206" s="325"/>
      <c r="E206" s="325"/>
      <c r="F206" s="325"/>
      <c r="G206" s="325"/>
      <c r="H206" s="325"/>
      <c r="I206" s="326"/>
    </row>
    <row r="207" spans="1:9" ht="40.5" customHeight="1" thickBot="1">
      <c r="A207" s="407" t="s">
        <v>712</v>
      </c>
      <c r="B207" s="408"/>
      <c r="C207" s="408"/>
      <c r="D207" s="408"/>
      <c r="E207" s="408"/>
      <c r="F207" s="408"/>
      <c r="G207" s="408"/>
      <c r="H207" s="408"/>
      <c r="I207" s="409"/>
    </row>
    <row r="208" spans="1:9" ht="41.25" thickTop="1">
      <c r="A208" s="337" t="s">
        <v>534</v>
      </c>
      <c r="B208" s="340" t="s">
        <v>535</v>
      </c>
      <c r="C208" s="61" t="s">
        <v>536</v>
      </c>
      <c r="D208" s="340" t="s">
        <v>538</v>
      </c>
      <c r="E208" s="61" t="s">
        <v>539</v>
      </c>
      <c r="F208" s="61" t="s">
        <v>541</v>
      </c>
      <c r="G208" s="61" t="s">
        <v>543</v>
      </c>
      <c r="H208" s="340" t="s">
        <v>545</v>
      </c>
      <c r="I208" s="340" t="s">
        <v>546</v>
      </c>
    </row>
    <row r="209" spans="1:9" ht="40.5">
      <c r="A209" s="338"/>
      <c r="B209" s="341"/>
      <c r="C209" s="61" t="s">
        <v>537</v>
      </c>
      <c r="D209" s="341"/>
      <c r="E209" s="61" t="s">
        <v>540</v>
      </c>
      <c r="F209" s="61" t="s">
        <v>542</v>
      </c>
      <c r="G209" s="61" t="s">
        <v>585</v>
      </c>
      <c r="H209" s="341"/>
      <c r="I209" s="341"/>
    </row>
    <row r="210" spans="1:9" ht="5.25" customHeight="1" thickBot="1">
      <c r="A210" s="339"/>
      <c r="B210" s="342"/>
      <c r="C210" s="62"/>
      <c r="D210" s="342"/>
      <c r="E210" s="62"/>
      <c r="F210" s="62"/>
      <c r="G210" s="62"/>
      <c r="H210" s="342"/>
      <c r="I210" s="342"/>
    </row>
    <row r="211" spans="1:9" ht="91.5" customHeight="1" thickTop="1" thickBot="1">
      <c r="A211" s="92">
        <v>1</v>
      </c>
      <c r="B211" s="66" t="s">
        <v>713</v>
      </c>
      <c r="C211" s="66" t="s">
        <v>714</v>
      </c>
      <c r="D211" s="66" t="s">
        <v>549</v>
      </c>
      <c r="E211" s="66" t="s">
        <v>587</v>
      </c>
      <c r="F211" s="68" t="s">
        <v>578</v>
      </c>
      <c r="G211" s="66" t="s">
        <v>715</v>
      </c>
      <c r="H211" s="66" t="s">
        <v>716</v>
      </c>
      <c r="I211" s="71" t="s">
        <v>717</v>
      </c>
    </row>
    <row r="212" spans="1:9" ht="102" customHeight="1" thickBot="1">
      <c r="A212" s="93">
        <v>2</v>
      </c>
      <c r="B212" s="80" t="s">
        <v>718</v>
      </c>
      <c r="C212" s="80" t="s">
        <v>548</v>
      </c>
      <c r="D212" s="80" t="s">
        <v>549</v>
      </c>
      <c r="E212" s="80" t="s">
        <v>550</v>
      </c>
      <c r="F212" s="81" t="s">
        <v>564</v>
      </c>
      <c r="G212" s="80" t="s">
        <v>719</v>
      </c>
      <c r="H212" s="80" t="s">
        <v>720</v>
      </c>
      <c r="I212" s="82" t="s">
        <v>721</v>
      </c>
    </row>
    <row r="213" spans="1:9" ht="15.75" thickTop="1"/>
    <row r="214" spans="1:9" ht="15.75" thickBot="1"/>
    <row r="215" spans="1:9" ht="15.75" thickTop="1">
      <c r="A215" s="404"/>
      <c r="B215" s="405"/>
      <c r="C215" s="405"/>
      <c r="D215" s="405"/>
      <c r="E215" s="405"/>
      <c r="F215" s="405"/>
      <c r="G215" s="405"/>
      <c r="H215" s="405"/>
      <c r="I215" s="406"/>
    </row>
    <row r="216" spans="1:9">
      <c r="A216" s="324" t="s">
        <v>722</v>
      </c>
      <c r="B216" s="325"/>
      <c r="C216" s="325"/>
      <c r="D216" s="325"/>
      <c r="E216" s="325"/>
      <c r="F216" s="325"/>
      <c r="G216" s="325"/>
      <c r="H216" s="325"/>
      <c r="I216" s="326"/>
    </row>
    <row r="217" spans="1:9" ht="21.75" customHeight="1" thickBot="1">
      <c r="A217" s="334"/>
      <c r="B217" s="335"/>
      <c r="C217" s="335"/>
      <c r="D217" s="335"/>
      <c r="E217" s="335"/>
      <c r="F217" s="335"/>
      <c r="G217" s="335"/>
      <c r="H217" s="335"/>
      <c r="I217" s="336"/>
    </row>
    <row r="218" spans="1:9" ht="41.25" thickTop="1">
      <c r="A218" s="337" t="s">
        <v>534</v>
      </c>
      <c r="B218" s="340" t="s">
        <v>535</v>
      </c>
      <c r="C218" s="61" t="s">
        <v>536</v>
      </c>
      <c r="D218" s="340" t="s">
        <v>538</v>
      </c>
      <c r="E218" s="61" t="s">
        <v>539</v>
      </c>
      <c r="F218" s="61" t="s">
        <v>541</v>
      </c>
      <c r="G218" s="61" t="s">
        <v>543</v>
      </c>
      <c r="H218" s="340" t="s">
        <v>545</v>
      </c>
      <c r="I218" s="340" t="s">
        <v>546</v>
      </c>
    </row>
    <row r="219" spans="1:9" ht="40.5">
      <c r="A219" s="338"/>
      <c r="B219" s="341"/>
      <c r="C219" s="61" t="s">
        <v>537</v>
      </c>
      <c r="D219" s="341"/>
      <c r="E219" s="61" t="s">
        <v>540</v>
      </c>
      <c r="F219" s="61" t="s">
        <v>542</v>
      </c>
      <c r="G219" s="61" t="s">
        <v>585</v>
      </c>
      <c r="H219" s="341"/>
      <c r="I219" s="341"/>
    </row>
    <row r="220" spans="1:9" ht="15.75" thickBot="1">
      <c r="A220" s="339"/>
      <c r="B220" s="342"/>
      <c r="C220" s="62"/>
      <c r="D220" s="342"/>
      <c r="E220" s="62"/>
      <c r="F220" s="62"/>
      <c r="G220" s="62"/>
      <c r="H220" s="342"/>
      <c r="I220" s="342"/>
    </row>
    <row r="221" spans="1:9" ht="160.5" customHeight="1" thickTop="1" thickBot="1">
      <c r="A221" s="357" t="s">
        <v>599</v>
      </c>
      <c r="B221" s="346" t="s">
        <v>723</v>
      </c>
      <c r="C221" s="346" t="s">
        <v>548</v>
      </c>
      <c r="D221" s="346" t="s">
        <v>549</v>
      </c>
      <c r="E221" s="346" t="s">
        <v>587</v>
      </c>
      <c r="F221" s="359" t="s">
        <v>724</v>
      </c>
      <c r="G221" s="346" t="s">
        <v>725</v>
      </c>
      <c r="H221" s="410" t="s">
        <v>552</v>
      </c>
      <c r="I221" s="412" t="s">
        <v>726</v>
      </c>
    </row>
    <row r="222" spans="1:9" ht="15.75" hidden="1" thickBot="1">
      <c r="A222" s="358"/>
      <c r="B222" s="347"/>
      <c r="C222" s="347"/>
      <c r="D222" s="347"/>
      <c r="E222" s="347"/>
      <c r="F222" s="360"/>
      <c r="G222" s="347"/>
      <c r="H222" s="411"/>
      <c r="I222" s="413"/>
    </row>
    <row r="223" spans="1:9" ht="79.5" customHeight="1">
      <c r="A223" s="348">
        <v>2</v>
      </c>
      <c r="B223" s="365" t="s">
        <v>727</v>
      </c>
      <c r="C223" s="365" t="s">
        <v>728</v>
      </c>
      <c r="D223" s="365" t="s">
        <v>549</v>
      </c>
      <c r="E223" s="365" t="s">
        <v>594</v>
      </c>
      <c r="F223" s="368" t="s">
        <v>573</v>
      </c>
      <c r="G223" s="365" t="s">
        <v>729</v>
      </c>
      <c r="H223" s="354" t="s">
        <v>552</v>
      </c>
      <c r="I223" s="70" t="s">
        <v>730</v>
      </c>
    </row>
    <row r="224" spans="1:9" ht="63">
      <c r="A224" s="349"/>
      <c r="B224" s="361"/>
      <c r="C224" s="361"/>
      <c r="D224" s="361"/>
      <c r="E224" s="361"/>
      <c r="F224" s="369"/>
      <c r="G224" s="361"/>
      <c r="H224" s="355"/>
      <c r="I224" s="70" t="s">
        <v>731</v>
      </c>
    </row>
    <row r="225" spans="1:9" ht="15.75">
      <c r="A225" s="349"/>
      <c r="B225" s="361"/>
      <c r="C225" s="361"/>
      <c r="D225" s="361"/>
      <c r="E225" s="361"/>
      <c r="F225" s="369"/>
      <c r="G225" s="361"/>
      <c r="H225" s="355"/>
      <c r="I225" s="70" t="s">
        <v>732</v>
      </c>
    </row>
    <row r="226" spans="1:9" ht="16.5" thickBot="1">
      <c r="A226" s="358"/>
      <c r="B226" s="347"/>
      <c r="C226" s="347"/>
      <c r="D226" s="347"/>
      <c r="E226" s="347"/>
      <c r="F226" s="360"/>
      <c r="G226" s="347"/>
      <c r="H226" s="411"/>
      <c r="I226" s="72"/>
    </row>
    <row r="227" spans="1:9" ht="152.25" customHeight="1" thickBot="1">
      <c r="A227" s="92">
        <v>3</v>
      </c>
      <c r="B227" s="66" t="s">
        <v>733</v>
      </c>
      <c r="C227" s="66" t="s">
        <v>734</v>
      </c>
      <c r="D227" s="66" t="s">
        <v>549</v>
      </c>
      <c r="E227" s="66" t="s">
        <v>587</v>
      </c>
      <c r="F227" s="68" t="s">
        <v>735</v>
      </c>
      <c r="G227" s="66" t="s">
        <v>736</v>
      </c>
      <c r="H227" s="83" t="s">
        <v>737</v>
      </c>
      <c r="I227" s="72" t="s">
        <v>738</v>
      </c>
    </row>
    <row r="228" spans="1:9" ht="108" customHeight="1" thickBot="1">
      <c r="A228" s="93">
        <v>4</v>
      </c>
      <c r="B228" s="80" t="s">
        <v>739</v>
      </c>
      <c r="C228" s="80" t="s">
        <v>740</v>
      </c>
      <c r="D228" s="80" t="s">
        <v>549</v>
      </c>
      <c r="E228" s="80" t="s">
        <v>587</v>
      </c>
      <c r="F228" s="81" t="s">
        <v>595</v>
      </c>
      <c r="G228" s="80" t="s">
        <v>736</v>
      </c>
      <c r="H228" s="84" t="s">
        <v>737</v>
      </c>
      <c r="I228" s="85" t="s">
        <v>741</v>
      </c>
    </row>
    <row r="229" spans="1:9" ht="15.75" thickTop="1"/>
    <row r="230" spans="1:9" ht="15.75" thickBot="1"/>
    <row r="231" spans="1:9" ht="15.75" thickTop="1">
      <c r="A231" s="321"/>
      <c r="B231" s="322"/>
      <c r="C231" s="322"/>
      <c r="D231" s="322"/>
      <c r="E231" s="322"/>
      <c r="F231" s="322"/>
      <c r="G231" s="322"/>
      <c r="H231" s="322"/>
      <c r="I231" s="323"/>
    </row>
    <row r="232" spans="1:9">
      <c r="A232" s="324" t="s">
        <v>742</v>
      </c>
      <c r="B232" s="325"/>
      <c r="C232" s="325"/>
      <c r="D232" s="325"/>
      <c r="E232" s="325"/>
      <c r="F232" s="325"/>
      <c r="G232" s="325"/>
      <c r="H232" s="325"/>
      <c r="I232" s="326"/>
    </row>
    <row r="233" spans="1:9" ht="25.5" customHeight="1">
      <c r="A233" s="324" t="s">
        <v>743</v>
      </c>
      <c r="B233" s="325"/>
      <c r="C233" s="325"/>
      <c r="D233" s="325"/>
      <c r="E233" s="325"/>
      <c r="F233" s="325"/>
      <c r="G233" s="325"/>
      <c r="H233" s="325"/>
      <c r="I233" s="326"/>
    </row>
    <row r="234" spans="1:9" ht="15.75" thickBot="1">
      <c r="A234" s="334" t="s">
        <v>744</v>
      </c>
      <c r="B234" s="335"/>
      <c r="C234" s="335"/>
      <c r="D234" s="335"/>
      <c r="E234" s="335"/>
      <c r="F234" s="335"/>
      <c r="G234" s="335"/>
      <c r="H234" s="335"/>
      <c r="I234" s="336"/>
    </row>
    <row r="235" spans="1:9" ht="41.25" thickTop="1">
      <c r="A235" s="414" t="s">
        <v>534</v>
      </c>
      <c r="B235" s="340" t="s">
        <v>535</v>
      </c>
      <c r="C235" s="61" t="s">
        <v>536</v>
      </c>
      <c r="D235" s="340" t="s">
        <v>538</v>
      </c>
      <c r="E235" s="61" t="s">
        <v>539</v>
      </c>
      <c r="F235" s="61" t="s">
        <v>541</v>
      </c>
      <c r="G235" s="61" t="s">
        <v>543</v>
      </c>
      <c r="H235" s="340" t="s">
        <v>545</v>
      </c>
      <c r="I235" s="340" t="s">
        <v>546</v>
      </c>
    </row>
    <row r="236" spans="1:9" ht="40.5">
      <c r="A236" s="415"/>
      <c r="B236" s="341"/>
      <c r="C236" s="61" t="s">
        <v>537</v>
      </c>
      <c r="D236" s="341"/>
      <c r="E236" s="61" t="s">
        <v>540</v>
      </c>
      <c r="F236" s="61" t="s">
        <v>542</v>
      </c>
      <c r="G236" s="61" t="s">
        <v>585</v>
      </c>
      <c r="H236" s="341"/>
      <c r="I236" s="341"/>
    </row>
    <row r="237" spans="1:9" ht="15.75" thickBot="1">
      <c r="A237" s="416"/>
      <c r="B237" s="342"/>
      <c r="C237" s="86"/>
      <c r="D237" s="342"/>
      <c r="E237" s="86"/>
      <c r="F237" s="86"/>
      <c r="G237" s="86"/>
      <c r="H237" s="342"/>
      <c r="I237" s="342"/>
    </row>
    <row r="238" spans="1:9" ht="57" customHeight="1" thickTop="1" thickBot="1">
      <c r="A238" s="94">
        <v>1</v>
      </c>
      <c r="B238" s="87" t="s">
        <v>745</v>
      </c>
      <c r="C238" s="87" t="s">
        <v>548</v>
      </c>
      <c r="D238" s="87" t="s">
        <v>549</v>
      </c>
      <c r="E238" s="87" t="s">
        <v>746</v>
      </c>
      <c r="F238" s="88" t="s">
        <v>576</v>
      </c>
      <c r="G238" s="87" t="s">
        <v>747</v>
      </c>
      <c r="H238" s="87" t="s">
        <v>748</v>
      </c>
      <c r="I238" s="89" t="s">
        <v>749</v>
      </c>
    </row>
    <row r="239" spans="1:9" ht="80.25" customHeight="1">
      <c r="A239" s="420" t="s">
        <v>592</v>
      </c>
      <c r="B239" s="417" t="s">
        <v>750</v>
      </c>
      <c r="C239" s="417" t="s">
        <v>751</v>
      </c>
      <c r="D239" s="417" t="s">
        <v>549</v>
      </c>
      <c r="E239" s="417" t="s">
        <v>550</v>
      </c>
      <c r="F239" s="423" t="s">
        <v>752</v>
      </c>
      <c r="G239" s="417" t="s">
        <v>753</v>
      </c>
      <c r="H239" s="417" t="s">
        <v>754</v>
      </c>
      <c r="I239" s="90" t="s">
        <v>755</v>
      </c>
    </row>
    <row r="240" spans="1:9" ht="51">
      <c r="A240" s="421"/>
      <c r="B240" s="418"/>
      <c r="C240" s="418"/>
      <c r="D240" s="418"/>
      <c r="E240" s="418"/>
      <c r="F240" s="424"/>
      <c r="G240" s="418"/>
      <c r="H240" s="418"/>
      <c r="I240" s="90" t="s">
        <v>756</v>
      </c>
    </row>
    <row r="241" spans="1:9" ht="15.75" thickBot="1">
      <c r="A241" s="422"/>
      <c r="B241" s="419"/>
      <c r="C241" s="419"/>
      <c r="D241" s="419"/>
      <c r="E241" s="419"/>
      <c r="F241" s="425"/>
      <c r="G241" s="419"/>
      <c r="H241" s="419"/>
      <c r="I241" s="91"/>
    </row>
    <row r="242" spans="1:9" ht="15.75" thickTop="1"/>
    <row r="244" spans="1:9" ht="15.75" thickBot="1"/>
    <row r="245" spans="1:9" ht="15.75" thickTop="1">
      <c r="A245" s="321"/>
      <c r="B245" s="322"/>
      <c r="C245" s="322"/>
      <c r="D245" s="322"/>
      <c r="E245" s="322"/>
      <c r="F245" s="322"/>
      <c r="G245" s="322"/>
      <c r="H245" s="322"/>
      <c r="I245" s="323"/>
    </row>
    <row r="246" spans="1:9">
      <c r="A246" s="324" t="s">
        <v>757</v>
      </c>
      <c r="B246" s="325"/>
      <c r="C246" s="325"/>
      <c r="D246" s="325"/>
      <c r="E246" s="325"/>
      <c r="F246" s="325"/>
      <c r="G246" s="325"/>
      <c r="H246" s="325"/>
      <c r="I246" s="326"/>
    </row>
    <row r="247" spans="1:9" ht="24" customHeight="1" thickBot="1">
      <c r="A247" s="334"/>
      <c r="B247" s="335"/>
      <c r="C247" s="335"/>
      <c r="D247" s="335"/>
      <c r="E247" s="335"/>
      <c r="F247" s="335"/>
      <c r="G247" s="335"/>
      <c r="H247" s="335"/>
      <c r="I247" s="336"/>
    </row>
    <row r="248" spans="1:9" ht="41.25" thickTop="1">
      <c r="A248" s="337" t="s">
        <v>534</v>
      </c>
      <c r="B248" s="340" t="s">
        <v>535</v>
      </c>
      <c r="C248" s="61" t="s">
        <v>536</v>
      </c>
      <c r="D248" s="340" t="s">
        <v>538</v>
      </c>
      <c r="E248" s="61" t="s">
        <v>539</v>
      </c>
      <c r="F248" s="61" t="s">
        <v>541</v>
      </c>
      <c r="G248" s="61" t="s">
        <v>543</v>
      </c>
      <c r="H248" s="340" t="s">
        <v>545</v>
      </c>
      <c r="I248" s="340" t="s">
        <v>546</v>
      </c>
    </row>
    <row r="249" spans="1:9" ht="40.5">
      <c r="A249" s="338"/>
      <c r="B249" s="341"/>
      <c r="C249" s="61" t="s">
        <v>537</v>
      </c>
      <c r="D249" s="341"/>
      <c r="E249" s="61" t="s">
        <v>540</v>
      </c>
      <c r="F249" s="61" t="s">
        <v>542</v>
      </c>
      <c r="G249" s="61" t="s">
        <v>585</v>
      </c>
      <c r="H249" s="341"/>
      <c r="I249" s="341"/>
    </row>
    <row r="250" spans="1:9" ht="15.75" thickBot="1">
      <c r="A250" s="339"/>
      <c r="B250" s="342"/>
      <c r="C250" s="62"/>
      <c r="D250" s="342"/>
      <c r="E250" s="62"/>
      <c r="F250" s="62"/>
      <c r="G250" s="62"/>
      <c r="H250" s="342"/>
      <c r="I250" s="342"/>
    </row>
    <row r="251" spans="1:9" ht="90" customHeight="1" thickTop="1" thickBot="1">
      <c r="A251" s="92">
        <v>1</v>
      </c>
      <c r="B251" s="83" t="s">
        <v>758</v>
      </c>
      <c r="C251" s="83" t="s">
        <v>548</v>
      </c>
      <c r="D251" s="83" t="s">
        <v>549</v>
      </c>
      <c r="E251" s="83" t="s">
        <v>594</v>
      </c>
      <c r="F251" s="83" t="s">
        <v>551</v>
      </c>
      <c r="G251" s="83" t="s">
        <v>759</v>
      </c>
      <c r="H251" s="83" t="s">
        <v>760</v>
      </c>
      <c r="I251" s="72" t="s">
        <v>761</v>
      </c>
    </row>
    <row r="252" spans="1:9" ht="58.5" customHeight="1">
      <c r="A252" s="95">
        <v>2</v>
      </c>
      <c r="B252" s="73" t="s">
        <v>762</v>
      </c>
      <c r="C252" s="73" t="s">
        <v>763</v>
      </c>
      <c r="D252" s="73" t="s">
        <v>549</v>
      </c>
      <c r="E252" s="73" t="s">
        <v>764</v>
      </c>
      <c r="F252" s="73">
        <v>2014</v>
      </c>
      <c r="G252" s="73" t="s">
        <v>765</v>
      </c>
      <c r="H252" s="73" t="s">
        <v>760</v>
      </c>
      <c r="I252" s="70" t="s">
        <v>766</v>
      </c>
    </row>
    <row r="253" spans="1:9" ht="77.25" customHeight="1">
      <c r="A253" s="330">
        <v>3</v>
      </c>
      <c r="B253" s="426" t="s">
        <v>767</v>
      </c>
      <c r="C253" s="426" t="s">
        <v>768</v>
      </c>
      <c r="D253" s="426" t="s">
        <v>549</v>
      </c>
      <c r="E253" s="426" t="s">
        <v>764</v>
      </c>
      <c r="F253" s="426" t="s">
        <v>573</v>
      </c>
      <c r="G253" s="426" t="s">
        <v>769</v>
      </c>
      <c r="H253" s="426" t="s">
        <v>760</v>
      </c>
      <c r="I253" s="426" t="s">
        <v>770</v>
      </c>
    </row>
    <row r="254" spans="1:9" hidden="1">
      <c r="A254" s="330"/>
      <c r="B254" s="426"/>
      <c r="C254" s="426"/>
      <c r="D254" s="426"/>
      <c r="E254" s="426"/>
      <c r="F254" s="426"/>
      <c r="G254" s="426"/>
      <c r="H254" s="426"/>
      <c r="I254" s="426"/>
    </row>
    <row r="255" spans="1:9" hidden="1">
      <c r="A255" s="330"/>
      <c r="B255" s="426"/>
      <c r="C255" s="426"/>
      <c r="D255" s="426"/>
      <c r="E255" s="426"/>
      <c r="F255" s="426"/>
      <c r="G255" s="426"/>
      <c r="H255" s="426"/>
      <c r="I255" s="426"/>
    </row>
    <row r="256" spans="1:9" hidden="1">
      <c r="A256" s="330"/>
      <c r="B256" s="426"/>
      <c r="C256" s="426"/>
      <c r="D256" s="426"/>
      <c r="E256" s="426"/>
      <c r="F256" s="426"/>
      <c r="G256" s="426"/>
      <c r="H256" s="426"/>
      <c r="I256" s="426"/>
    </row>
    <row r="257" spans="1:9" hidden="1">
      <c r="A257" s="330"/>
      <c r="B257" s="426"/>
      <c r="C257" s="426"/>
      <c r="D257" s="426"/>
      <c r="E257" s="426"/>
      <c r="F257" s="426"/>
      <c r="G257" s="426"/>
      <c r="H257" s="426"/>
      <c r="I257" s="426"/>
    </row>
    <row r="258" spans="1:9" hidden="1">
      <c r="A258" s="330"/>
      <c r="B258" s="426"/>
      <c r="C258" s="426"/>
      <c r="D258" s="426"/>
      <c r="E258" s="426"/>
      <c r="F258" s="426"/>
      <c r="G258" s="426"/>
      <c r="H258" s="426"/>
      <c r="I258" s="426"/>
    </row>
  </sheetData>
  <mergeCells count="352">
    <mergeCell ref="G253:G258"/>
    <mergeCell ref="H253:H258"/>
    <mergeCell ref="I253:I258"/>
    <mergeCell ref="A253:A258"/>
    <mergeCell ref="B253:B258"/>
    <mergeCell ref="C253:C258"/>
    <mergeCell ref="D253:D258"/>
    <mergeCell ref="E253:E258"/>
    <mergeCell ref="F253:F258"/>
    <mergeCell ref="G239:G241"/>
    <mergeCell ref="H239:H241"/>
    <mergeCell ref="A245:I245"/>
    <mergeCell ref="A246:I246"/>
    <mergeCell ref="A247:I247"/>
    <mergeCell ref="A248:A250"/>
    <mergeCell ref="B248:B250"/>
    <mergeCell ref="D248:D250"/>
    <mergeCell ref="H248:H250"/>
    <mergeCell ref="I248:I250"/>
    <mergeCell ref="A239:A241"/>
    <mergeCell ref="B239:B241"/>
    <mergeCell ref="C239:C241"/>
    <mergeCell ref="D239:D241"/>
    <mergeCell ref="E239:E241"/>
    <mergeCell ref="F239:F241"/>
    <mergeCell ref="A231:I231"/>
    <mergeCell ref="A232:I232"/>
    <mergeCell ref="A233:I233"/>
    <mergeCell ref="A234:I234"/>
    <mergeCell ref="A235:A237"/>
    <mergeCell ref="B235:B237"/>
    <mergeCell ref="D235:D237"/>
    <mergeCell ref="H235:H237"/>
    <mergeCell ref="I235:I237"/>
    <mergeCell ref="G221:G222"/>
    <mergeCell ref="H221:H222"/>
    <mergeCell ref="I221:I222"/>
    <mergeCell ref="A223:A226"/>
    <mergeCell ref="B223:B226"/>
    <mergeCell ref="C223:C226"/>
    <mergeCell ref="D223:D226"/>
    <mergeCell ref="E223:E226"/>
    <mergeCell ref="F223:F226"/>
    <mergeCell ref="G223:G226"/>
    <mergeCell ref="A221:A222"/>
    <mergeCell ref="B221:B222"/>
    <mergeCell ref="C221:C222"/>
    <mergeCell ref="D221:D222"/>
    <mergeCell ref="E221:E222"/>
    <mergeCell ref="F221:F222"/>
    <mergeCell ref="H223:H226"/>
    <mergeCell ref="A216:I216"/>
    <mergeCell ref="A217:I217"/>
    <mergeCell ref="A218:A220"/>
    <mergeCell ref="B218:B220"/>
    <mergeCell ref="D218:D220"/>
    <mergeCell ref="H218:H220"/>
    <mergeCell ref="I218:I220"/>
    <mergeCell ref="A205:I205"/>
    <mergeCell ref="A206:I206"/>
    <mergeCell ref="A207:I207"/>
    <mergeCell ref="A208:A210"/>
    <mergeCell ref="B208:B210"/>
    <mergeCell ref="D208:D210"/>
    <mergeCell ref="H208:H210"/>
    <mergeCell ref="I208:I210"/>
    <mergeCell ref="A196:A202"/>
    <mergeCell ref="B196:B202"/>
    <mergeCell ref="C196:C202"/>
    <mergeCell ref="D196:D202"/>
    <mergeCell ref="E196:E202"/>
    <mergeCell ref="F196:F202"/>
    <mergeCell ref="G196:G202"/>
    <mergeCell ref="I196:I202"/>
    <mergeCell ref="A215:I215"/>
    <mergeCell ref="A193:A195"/>
    <mergeCell ref="B193:B195"/>
    <mergeCell ref="C193:C195"/>
    <mergeCell ref="D193:D195"/>
    <mergeCell ref="E193:E195"/>
    <mergeCell ref="F193:F195"/>
    <mergeCell ref="G193:G195"/>
    <mergeCell ref="H193:H195"/>
    <mergeCell ref="I193:I195"/>
    <mergeCell ref="G181:G185"/>
    <mergeCell ref="H181:H185"/>
    <mergeCell ref="I181:I185"/>
    <mergeCell ref="A186:A192"/>
    <mergeCell ref="B186:B192"/>
    <mergeCell ref="C186:C192"/>
    <mergeCell ref="D186:D192"/>
    <mergeCell ref="E186:E192"/>
    <mergeCell ref="F186:F192"/>
    <mergeCell ref="G186:G192"/>
    <mergeCell ref="A181:A185"/>
    <mergeCell ref="B181:B185"/>
    <mergeCell ref="C181:C185"/>
    <mergeCell ref="D181:D185"/>
    <mergeCell ref="E181:E185"/>
    <mergeCell ref="F181:F185"/>
    <mergeCell ref="H186:H192"/>
    <mergeCell ref="I186:I192"/>
    <mergeCell ref="A176:A180"/>
    <mergeCell ref="B176:B180"/>
    <mergeCell ref="C176:C180"/>
    <mergeCell ref="D176:D180"/>
    <mergeCell ref="E176:E180"/>
    <mergeCell ref="F176:F180"/>
    <mergeCell ref="G176:G180"/>
    <mergeCell ref="H176:H180"/>
    <mergeCell ref="I176:I180"/>
    <mergeCell ref="A163:A167"/>
    <mergeCell ref="C163:C167"/>
    <mergeCell ref="D163:D167"/>
    <mergeCell ref="E163:E167"/>
    <mergeCell ref="F163:F167"/>
    <mergeCell ref="G163:G167"/>
    <mergeCell ref="H163:H167"/>
    <mergeCell ref="I163:I167"/>
    <mergeCell ref="A168:A175"/>
    <mergeCell ref="B168:B175"/>
    <mergeCell ref="C168:C175"/>
    <mergeCell ref="D168:D175"/>
    <mergeCell ref="E168:E175"/>
    <mergeCell ref="F168:F175"/>
    <mergeCell ref="G168:G175"/>
    <mergeCell ref="H168:H175"/>
    <mergeCell ref="I168:I175"/>
    <mergeCell ref="A148:A150"/>
    <mergeCell ref="B148:B150"/>
    <mergeCell ref="D148:D150"/>
    <mergeCell ref="H148:H150"/>
    <mergeCell ref="I148:I150"/>
    <mergeCell ref="A151:A162"/>
    <mergeCell ref="B151:B162"/>
    <mergeCell ref="C151:C162"/>
    <mergeCell ref="D151:D162"/>
    <mergeCell ref="E151:E162"/>
    <mergeCell ref="F151:F162"/>
    <mergeCell ref="G151:G162"/>
    <mergeCell ref="H151:H162"/>
    <mergeCell ref="I151:I162"/>
    <mergeCell ref="G140:G142"/>
    <mergeCell ref="H140:H142"/>
    <mergeCell ref="I140:I142"/>
    <mergeCell ref="A145:I145"/>
    <mergeCell ref="A146:I146"/>
    <mergeCell ref="A147:I147"/>
    <mergeCell ref="A140:A142"/>
    <mergeCell ref="B140:B142"/>
    <mergeCell ref="C140:C142"/>
    <mergeCell ref="D140:D142"/>
    <mergeCell ref="E140:E142"/>
    <mergeCell ref="F140:F142"/>
    <mergeCell ref="A136:A139"/>
    <mergeCell ref="B136:B139"/>
    <mergeCell ref="C136:C139"/>
    <mergeCell ref="D136:D139"/>
    <mergeCell ref="E136:E139"/>
    <mergeCell ref="F136:F139"/>
    <mergeCell ref="G136:G139"/>
    <mergeCell ref="H136:H139"/>
    <mergeCell ref="I136:I139"/>
    <mergeCell ref="A127:A135"/>
    <mergeCell ref="B127:B135"/>
    <mergeCell ref="C127:C135"/>
    <mergeCell ref="D127:D135"/>
    <mergeCell ref="E127:E135"/>
    <mergeCell ref="F127:F135"/>
    <mergeCell ref="G127:G135"/>
    <mergeCell ref="H127:H135"/>
    <mergeCell ref="I127:I135"/>
    <mergeCell ref="G117:G122"/>
    <mergeCell ref="H117:H122"/>
    <mergeCell ref="I117:I122"/>
    <mergeCell ref="A123:A126"/>
    <mergeCell ref="B123:B126"/>
    <mergeCell ref="C123:C126"/>
    <mergeCell ref="D123:D126"/>
    <mergeCell ref="E123:E126"/>
    <mergeCell ref="F123:F126"/>
    <mergeCell ref="G123:G126"/>
    <mergeCell ref="A117:A122"/>
    <mergeCell ref="B117:B122"/>
    <mergeCell ref="C117:C122"/>
    <mergeCell ref="D117:D122"/>
    <mergeCell ref="E117:E122"/>
    <mergeCell ref="F117:F122"/>
    <mergeCell ref="H123:H126"/>
    <mergeCell ref="I123:I126"/>
    <mergeCell ref="I106:I108"/>
    <mergeCell ref="A59:C59"/>
    <mergeCell ref="A111:I111"/>
    <mergeCell ref="A112:I112"/>
    <mergeCell ref="A113:I113"/>
    <mergeCell ref="A114:A116"/>
    <mergeCell ref="B114:B116"/>
    <mergeCell ref="D114:D116"/>
    <mergeCell ref="H114:H116"/>
    <mergeCell ref="I114:I116"/>
    <mergeCell ref="G100:G105"/>
    <mergeCell ref="H100:H105"/>
    <mergeCell ref="I100:I105"/>
    <mergeCell ref="A106:A108"/>
    <mergeCell ref="B106:B108"/>
    <mergeCell ref="C106:C108"/>
    <mergeCell ref="D106:D108"/>
    <mergeCell ref="E106:E108"/>
    <mergeCell ref="F106:F108"/>
    <mergeCell ref="G106:G108"/>
    <mergeCell ref="H90:H94"/>
    <mergeCell ref="I90:I94"/>
    <mergeCell ref="A95:A99"/>
    <mergeCell ref="I95:I99"/>
    <mergeCell ref="A100:A105"/>
    <mergeCell ref="B100:B105"/>
    <mergeCell ref="C100:C105"/>
    <mergeCell ref="D100:D105"/>
    <mergeCell ref="E100:E105"/>
    <mergeCell ref="F100:F105"/>
    <mergeCell ref="G83:G89"/>
    <mergeCell ref="H83:H89"/>
    <mergeCell ref="I83:I89"/>
    <mergeCell ref="A90:A94"/>
    <mergeCell ref="B90:B94"/>
    <mergeCell ref="C90:C94"/>
    <mergeCell ref="D90:D94"/>
    <mergeCell ref="E90:E94"/>
    <mergeCell ref="F90:F94"/>
    <mergeCell ref="G90:G94"/>
    <mergeCell ref="A83:A89"/>
    <mergeCell ref="B83:B89"/>
    <mergeCell ref="C83:C89"/>
    <mergeCell ref="D83:D89"/>
    <mergeCell ref="E83:E89"/>
    <mergeCell ref="F83:F89"/>
    <mergeCell ref="A78:A82"/>
    <mergeCell ref="B78:B82"/>
    <mergeCell ref="C78:C82"/>
    <mergeCell ref="D78:D82"/>
    <mergeCell ref="E78:E82"/>
    <mergeCell ref="F78:F82"/>
    <mergeCell ref="G78:G82"/>
    <mergeCell ref="H78:H82"/>
    <mergeCell ref="I78:I82"/>
    <mergeCell ref="H63:H67"/>
    <mergeCell ref="I63:I67"/>
    <mergeCell ref="A68:A77"/>
    <mergeCell ref="B68:B77"/>
    <mergeCell ref="C68:C77"/>
    <mergeCell ref="D68:D77"/>
    <mergeCell ref="E68:E77"/>
    <mergeCell ref="F68:F77"/>
    <mergeCell ref="G68:G77"/>
    <mergeCell ref="H68:H77"/>
    <mergeCell ref="A63:A67"/>
    <mergeCell ref="B63:B67"/>
    <mergeCell ref="C63:C67"/>
    <mergeCell ref="D63:D67"/>
    <mergeCell ref="E63:E67"/>
    <mergeCell ref="G63:G67"/>
    <mergeCell ref="I68:I77"/>
    <mergeCell ref="I53:I56"/>
    <mergeCell ref="A60:A62"/>
    <mergeCell ref="B60:B62"/>
    <mergeCell ref="D60:D62"/>
    <mergeCell ref="H60:H62"/>
    <mergeCell ref="I60:I62"/>
    <mergeCell ref="G51:G52"/>
    <mergeCell ref="H51:H52"/>
    <mergeCell ref="A53:A56"/>
    <mergeCell ref="B53:B56"/>
    <mergeCell ref="C53:C56"/>
    <mergeCell ref="D53:D56"/>
    <mergeCell ref="E53:E56"/>
    <mergeCell ref="F53:F56"/>
    <mergeCell ref="G53:G56"/>
    <mergeCell ref="H53:H56"/>
    <mergeCell ref="A51:A52"/>
    <mergeCell ref="B51:B52"/>
    <mergeCell ref="C51:C52"/>
    <mergeCell ref="D51:D52"/>
    <mergeCell ref="E51:E52"/>
    <mergeCell ref="F51:F52"/>
    <mergeCell ref="A1:I2"/>
    <mergeCell ref="A45:I45"/>
    <mergeCell ref="A46:I46"/>
    <mergeCell ref="A47:I47"/>
    <mergeCell ref="A48:A50"/>
    <mergeCell ref="B48:B50"/>
    <mergeCell ref="D48:D50"/>
    <mergeCell ref="H48:H50"/>
    <mergeCell ref="I48:I50"/>
    <mergeCell ref="I36:I37"/>
    <mergeCell ref="A38:A41"/>
    <mergeCell ref="B38:B41"/>
    <mergeCell ref="C38:C41"/>
    <mergeCell ref="D38:D41"/>
    <mergeCell ref="E38:E41"/>
    <mergeCell ref="F38:F41"/>
    <mergeCell ref="G38:G41"/>
    <mergeCell ref="H38:H41"/>
    <mergeCell ref="G33:G35"/>
    <mergeCell ref="I33:I35"/>
    <mergeCell ref="A36:A37"/>
    <mergeCell ref="B36:B37"/>
    <mergeCell ref="C36:C37"/>
    <mergeCell ref="D36:D37"/>
    <mergeCell ref="A24:A32"/>
    <mergeCell ref="B24:B32"/>
    <mergeCell ref="C24:C32"/>
    <mergeCell ref="D24:D32"/>
    <mergeCell ref="E24:E32"/>
    <mergeCell ref="F24:F32"/>
    <mergeCell ref="G24:G32"/>
    <mergeCell ref="I24:I32"/>
    <mergeCell ref="E36:E37"/>
    <mergeCell ref="F36:F37"/>
    <mergeCell ref="G36:G37"/>
    <mergeCell ref="H36:H37"/>
    <mergeCell ref="A33:A35"/>
    <mergeCell ref="B33:B35"/>
    <mergeCell ref="C33:C35"/>
    <mergeCell ref="D33:D35"/>
    <mergeCell ref="E33:E35"/>
    <mergeCell ref="F33:F35"/>
    <mergeCell ref="G10:G16"/>
    <mergeCell ref="H10:H16"/>
    <mergeCell ref="I10:I16"/>
    <mergeCell ref="A17:A23"/>
    <mergeCell ref="B17:B23"/>
    <mergeCell ref="D17:D23"/>
    <mergeCell ref="E17:E23"/>
    <mergeCell ref="F17:F23"/>
    <mergeCell ref="G17:G23"/>
    <mergeCell ref="H17:H23"/>
    <mergeCell ref="A10:A16"/>
    <mergeCell ref="B10:B16"/>
    <mergeCell ref="C10:C16"/>
    <mergeCell ref="D10:D16"/>
    <mergeCell ref="E10:E16"/>
    <mergeCell ref="F10:F16"/>
    <mergeCell ref="I17:I23"/>
    <mergeCell ref="A3:I3"/>
    <mergeCell ref="A4:I4"/>
    <mergeCell ref="A5:I5"/>
    <mergeCell ref="A6:I6"/>
    <mergeCell ref="A7:A9"/>
    <mergeCell ref="B7:B9"/>
    <mergeCell ref="D7:D9"/>
    <mergeCell ref="H7:H9"/>
    <mergeCell ref="I7:I9"/>
  </mergeCells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5"/>
  <sheetViews>
    <sheetView tabSelected="1" topLeftCell="A7" zoomScale="90" zoomScaleNormal="90" workbookViewId="0">
      <selection activeCell="C5" sqref="C5"/>
    </sheetView>
  </sheetViews>
  <sheetFormatPr defaultRowHeight="15"/>
  <cols>
    <col min="1" max="1" width="5.85546875" customWidth="1"/>
    <col min="2" max="2" width="59.85546875" customWidth="1"/>
    <col min="3" max="3" width="34.140625" style="1" customWidth="1"/>
    <col min="4" max="4" width="52.85546875" customWidth="1"/>
  </cols>
  <sheetData>
    <row r="1" spans="1:4">
      <c r="A1" s="427" t="s">
        <v>533</v>
      </c>
      <c r="B1" s="427"/>
      <c r="C1" s="427"/>
      <c r="D1" s="427"/>
    </row>
    <row r="2" spans="1:4">
      <c r="A2" s="427"/>
      <c r="B2" s="427"/>
      <c r="C2" s="427"/>
      <c r="D2" s="427"/>
    </row>
    <row r="3" spans="1:4">
      <c r="A3" s="55" t="s">
        <v>514</v>
      </c>
      <c r="B3" s="56"/>
      <c r="C3" s="96"/>
      <c r="D3" s="56"/>
    </row>
    <row r="4" spans="1:4">
      <c r="A4" s="56"/>
      <c r="B4" s="56"/>
      <c r="C4" s="96"/>
      <c r="D4" s="56"/>
    </row>
    <row r="5" spans="1:4" ht="22.5" customHeight="1">
      <c r="A5" s="57" t="s">
        <v>515</v>
      </c>
      <c r="B5" s="58" t="s">
        <v>516</v>
      </c>
      <c r="C5" s="97" t="s">
        <v>517</v>
      </c>
      <c r="D5" s="58" t="s">
        <v>518</v>
      </c>
    </row>
    <row r="6" spans="1:4" ht="30" customHeight="1">
      <c r="A6" s="101">
        <v>1</v>
      </c>
      <c r="B6" s="59" t="s">
        <v>519</v>
      </c>
      <c r="C6" s="60" t="s">
        <v>520</v>
      </c>
      <c r="D6" s="99" t="s">
        <v>521</v>
      </c>
    </row>
    <row r="7" spans="1:4" ht="78" customHeight="1">
      <c r="A7" s="101">
        <v>2</v>
      </c>
      <c r="B7" s="59" t="s">
        <v>522</v>
      </c>
      <c r="C7" s="98" t="s">
        <v>771</v>
      </c>
      <c r="D7" s="100" t="s">
        <v>776</v>
      </c>
    </row>
    <row r="8" spans="1:4" ht="77.25" customHeight="1">
      <c r="A8" s="101">
        <v>3</v>
      </c>
      <c r="B8" s="59" t="s">
        <v>523</v>
      </c>
      <c r="C8" s="98" t="s">
        <v>771</v>
      </c>
      <c r="D8" s="99" t="s">
        <v>524</v>
      </c>
    </row>
    <row r="9" spans="1:4" ht="42.75" customHeight="1">
      <c r="A9" s="101">
        <v>4</v>
      </c>
      <c r="B9" s="59" t="s">
        <v>525</v>
      </c>
      <c r="C9" s="98" t="s">
        <v>772</v>
      </c>
      <c r="D9" s="100" t="s">
        <v>777</v>
      </c>
    </row>
    <row r="10" spans="1:4" ht="57" customHeight="1">
      <c r="A10" s="101">
        <v>5</v>
      </c>
      <c r="B10" s="59" t="s">
        <v>526</v>
      </c>
      <c r="C10" s="98" t="s">
        <v>773</v>
      </c>
      <c r="D10" s="100" t="s">
        <v>778</v>
      </c>
    </row>
    <row r="11" spans="1:4" ht="66.75" customHeight="1">
      <c r="A11" s="101">
        <v>6</v>
      </c>
      <c r="B11" s="59" t="s">
        <v>527</v>
      </c>
      <c r="C11" s="98" t="s">
        <v>771</v>
      </c>
      <c r="D11" s="100" t="s">
        <v>779</v>
      </c>
    </row>
    <row r="12" spans="1:4" ht="60" customHeight="1">
      <c r="A12" s="101">
        <v>7</v>
      </c>
      <c r="B12" s="59" t="s">
        <v>528</v>
      </c>
      <c r="C12" s="98" t="s">
        <v>775</v>
      </c>
      <c r="D12" s="100" t="s">
        <v>781</v>
      </c>
    </row>
    <row r="13" spans="1:4" ht="63.75" customHeight="1">
      <c r="A13" s="101">
        <v>8</v>
      </c>
      <c r="B13" s="59" t="s">
        <v>529</v>
      </c>
      <c r="C13" s="98" t="s">
        <v>773</v>
      </c>
      <c r="D13" s="100" t="s">
        <v>782</v>
      </c>
    </row>
    <row r="14" spans="1:4" ht="55.5" customHeight="1">
      <c r="A14" s="101">
        <v>9</v>
      </c>
      <c r="B14" s="59" t="s">
        <v>530</v>
      </c>
      <c r="C14" s="98" t="s">
        <v>773</v>
      </c>
      <c r="D14" s="100" t="s">
        <v>780</v>
      </c>
    </row>
    <row r="15" spans="1:4" ht="66.75" customHeight="1">
      <c r="A15" s="101">
        <v>10</v>
      </c>
      <c r="B15" s="59" t="s">
        <v>531</v>
      </c>
      <c r="C15" s="98" t="s">
        <v>774</v>
      </c>
      <c r="D15" s="99" t="s">
        <v>532</v>
      </c>
    </row>
  </sheetData>
  <mergeCells count="1">
    <mergeCell ref="A1:D2"/>
  </mergeCells>
  <pageMargins left="0.70866141732283472" right="0.70866141732283472" top="0.74803149606299213" bottom="0.74803149606299213" header="0.31496062992125984" footer="0.31496062992125984"/>
  <pageSetup paperSize="9" scale="1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5</vt:i4>
      </vt:variant>
      <vt:variant>
        <vt:lpstr>Наименувани диапазони</vt:lpstr>
      </vt:variant>
      <vt:variant>
        <vt:i4>3</vt:i4>
      </vt:variant>
    </vt:vector>
  </HeadingPairs>
  <TitlesOfParts>
    <vt:vector size="8" baseType="lpstr">
      <vt:lpstr>Индикативна Фин.Т.</vt:lpstr>
      <vt:lpstr>Матрица Индикатори</vt:lpstr>
      <vt:lpstr>ПрограмаРеализация</vt:lpstr>
      <vt:lpstr>ИПГВР</vt:lpstr>
      <vt:lpstr>ИПГВР-ТП</vt:lpstr>
      <vt:lpstr>'Индикативна Фин.Т.'!Print_Titles</vt:lpstr>
      <vt:lpstr>'Матрица Индикатори'!Print_Titles</vt:lpstr>
      <vt:lpstr>ПрограмаРеализация!Print_Titles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Региоплан ЕООД</dc:creator>
  <cp:lastModifiedBy>Нели Демирева</cp:lastModifiedBy>
  <cp:lastPrinted>2014-07-05T09:59:24Z</cp:lastPrinted>
  <dcterms:created xsi:type="dcterms:W3CDTF">2013-10-24T02:56:44Z</dcterms:created>
  <dcterms:modified xsi:type="dcterms:W3CDTF">2015-04-15T07:42:21Z</dcterms:modified>
</cp:coreProperties>
</file>